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LARO DRIVE\2023 CURSOS CACEM\RESICO PF julio 2023\"/>
    </mc:Choice>
  </mc:AlternateContent>
  <xr:revisionPtr revIDLastSave="0" documentId="13_ncr:1_{473BA9E6-E822-40DE-8F96-54ABECA8A6D4}" xr6:coauthVersionLast="47" xr6:coauthVersionMax="47" xr10:uidLastSave="{00000000-0000-0000-0000-000000000000}"/>
  <bookViews>
    <workbookView xWindow="-24120" yWindow="-120" windowWidth="24240" windowHeight="13020" xr2:uid="{1298F51A-F8B9-43DD-9838-18274C7665C3}"/>
  </bookViews>
  <sheets>
    <sheet name="IVA 2023" sheetId="1" r:id="rId1"/>
    <sheet name="ISR 2023" sheetId="2" r:id="rId2"/>
    <sheet name="Tasa % isr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4" i="2" l="1"/>
  <c r="P34" i="2"/>
  <c r="C14" i="2"/>
  <c r="C24" i="2" s="1"/>
  <c r="C12" i="2"/>
  <c r="C14" i="1"/>
  <c r="C12" i="1"/>
  <c r="C22" i="1"/>
  <c r="P22" i="1" s="1"/>
  <c r="N54" i="2"/>
  <c r="M54" i="2"/>
  <c r="L54" i="2"/>
  <c r="K54" i="2"/>
  <c r="J54" i="2"/>
  <c r="I54" i="2"/>
  <c r="H54" i="2"/>
  <c r="G54" i="2"/>
  <c r="N28" i="2"/>
  <c r="M28" i="2"/>
  <c r="L28" i="2"/>
  <c r="K28" i="2"/>
  <c r="J28" i="2"/>
  <c r="I28" i="2"/>
  <c r="H28" i="2"/>
  <c r="G28" i="2"/>
  <c r="F28" i="2"/>
  <c r="E28" i="2"/>
  <c r="D28" i="2"/>
  <c r="C28" i="2"/>
  <c r="N25" i="2"/>
  <c r="M25" i="2"/>
  <c r="L25" i="2"/>
  <c r="K25" i="2"/>
  <c r="J25" i="2"/>
  <c r="I25" i="2"/>
  <c r="H25" i="2"/>
  <c r="G25" i="2"/>
  <c r="F25" i="2"/>
  <c r="E25" i="2"/>
  <c r="D25" i="2"/>
  <c r="N24" i="2"/>
  <c r="M24" i="2"/>
  <c r="L24" i="2"/>
  <c r="K24" i="2"/>
  <c r="J24" i="2"/>
  <c r="I24" i="2"/>
  <c r="H24" i="2"/>
  <c r="G24" i="2"/>
  <c r="F24" i="2"/>
  <c r="E24" i="2"/>
  <c r="D24" i="2"/>
  <c r="P20" i="2"/>
  <c r="P19" i="2"/>
  <c r="P18" i="2"/>
  <c r="P17" i="2"/>
  <c r="P16" i="2"/>
  <c r="P15" i="2"/>
  <c r="P13" i="2"/>
  <c r="P12" i="2"/>
  <c r="P11" i="2"/>
  <c r="P10" i="2"/>
  <c r="P9" i="2"/>
  <c r="P74" i="1"/>
  <c r="P72" i="1"/>
  <c r="P48" i="1"/>
  <c r="P41" i="1"/>
  <c r="P10" i="1"/>
  <c r="P11" i="1"/>
  <c r="P13" i="1"/>
  <c r="P15" i="1"/>
  <c r="P16" i="1"/>
  <c r="P17" i="1"/>
  <c r="P18" i="1"/>
  <c r="P19" i="1"/>
  <c r="P20" i="1"/>
  <c r="P9" i="1"/>
  <c r="D25" i="1"/>
  <c r="E25" i="1"/>
  <c r="F25" i="1"/>
  <c r="G25" i="1"/>
  <c r="H25" i="1"/>
  <c r="I25" i="1"/>
  <c r="I27" i="1" s="1"/>
  <c r="I31" i="1" s="1"/>
  <c r="J25" i="1"/>
  <c r="K25" i="1"/>
  <c r="L25" i="1"/>
  <c r="M25" i="1"/>
  <c r="N25" i="1"/>
  <c r="D26" i="1"/>
  <c r="E26" i="1"/>
  <c r="E27" i="1" s="1"/>
  <c r="F26" i="1"/>
  <c r="F36" i="1" s="1"/>
  <c r="G26" i="1"/>
  <c r="G36" i="1" s="1"/>
  <c r="G39" i="1" s="1"/>
  <c r="H26" i="1"/>
  <c r="H36" i="1" s="1"/>
  <c r="I26" i="1"/>
  <c r="J26" i="1"/>
  <c r="K26" i="1"/>
  <c r="L26" i="1"/>
  <c r="M26" i="1"/>
  <c r="M36" i="1" s="1"/>
  <c r="N26" i="1"/>
  <c r="N36" i="1" s="1"/>
  <c r="D27" i="1"/>
  <c r="L27" i="1"/>
  <c r="D29" i="1"/>
  <c r="E29" i="1"/>
  <c r="F29" i="1"/>
  <c r="G29" i="1"/>
  <c r="H29" i="1"/>
  <c r="I29" i="1"/>
  <c r="J29" i="1"/>
  <c r="K29" i="1"/>
  <c r="L29" i="1"/>
  <c r="M29" i="1"/>
  <c r="N29" i="1"/>
  <c r="D35" i="1"/>
  <c r="E35" i="1"/>
  <c r="F35" i="1"/>
  <c r="G35" i="1"/>
  <c r="L35" i="1"/>
  <c r="M35" i="1"/>
  <c r="N35" i="1"/>
  <c r="D36" i="1"/>
  <c r="I36" i="1"/>
  <c r="J36" i="1"/>
  <c r="K36" i="1"/>
  <c r="L36" i="1"/>
  <c r="L39" i="1" s="1"/>
  <c r="G57" i="1"/>
  <c r="J57" i="1"/>
  <c r="D57" i="1"/>
  <c r="E57" i="1"/>
  <c r="F57" i="1"/>
  <c r="H57" i="1"/>
  <c r="I57" i="1"/>
  <c r="K57" i="1"/>
  <c r="L57" i="1"/>
  <c r="M57" i="1"/>
  <c r="N57" i="1"/>
  <c r="D59" i="1"/>
  <c r="E59" i="1"/>
  <c r="F59" i="1"/>
  <c r="G59" i="1"/>
  <c r="H59" i="1"/>
  <c r="I59" i="1"/>
  <c r="I64" i="1" s="1"/>
  <c r="I66" i="1" s="1"/>
  <c r="I68" i="1" s="1"/>
  <c r="J59" i="1"/>
  <c r="K59" i="1"/>
  <c r="K61" i="1" s="1"/>
  <c r="L59" i="1"/>
  <c r="M59" i="1"/>
  <c r="N59" i="1"/>
  <c r="D61" i="1"/>
  <c r="D62" i="1" s="1"/>
  <c r="E61" i="1"/>
  <c r="F61" i="1"/>
  <c r="G61" i="1"/>
  <c r="H61" i="1"/>
  <c r="H62" i="1" s="1"/>
  <c r="J61" i="1"/>
  <c r="J62" i="1" s="1"/>
  <c r="L61" i="1"/>
  <c r="L62" i="1" s="1"/>
  <c r="M61" i="1"/>
  <c r="M62" i="1" s="1"/>
  <c r="N61" i="1"/>
  <c r="E62" i="1"/>
  <c r="G62" i="1"/>
  <c r="D64" i="1"/>
  <c r="D66" i="1" s="1"/>
  <c r="D68" i="1" s="1"/>
  <c r="E64" i="1"/>
  <c r="G64" i="1"/>
  <c r="G66" i="1" s="1"/>
  <c r="G68" i="1" s="1"/>
  <c r="H64" i="1"/>
  <c r="H66" i="1" s="1"/>
  <c r="H68" i="1" s="1"/>
  <c r="J64" i="1"/>
  <c r="L64" i="1"/>
  <c r="L66" i="1" s="1"/>
  <c r="L68" i="1" s="1"/>
  <c r="M64" i="1"/>
  <c r="E66" i="1"/>
  <c r="E68" i="1" s="1"/>
  <c r="J66" i="1"/>
  <c r="J68" i="1" s="1"/>
  <c r="M66" i="1"/>
  <c r="M68" i="1" s="1"/>
  <c r="C29" i="1"/>
  <c r="C25" i="1"/>
  <c r="P25" i="1" s="1"/>
  <c r="C26" i="1"/>
  <c r="P26" i="1" s="1"/>
  <c r="P53" i="1"/>
  <c r="P52" i="1"/>
  <c r="P29" i="1" l="1"/>
  <c r="D31" i="1"/>
  <c r="E26" i="2"/>
  <c r="M26" i="2"/>
  <c r="G26" i="2"/>
  <c r="G30" i="2" s="1"/>
  <c r="P14" i="2"/>
  <c r="E30" i="2"/>
  <c r="M30" i="2"/>
  <c r="H26" i="2"/>
  <c r="H30" i="2" s="1"/>
  <c r="I26" i="2"/>
  <c r="I30" i="2" s="1"/>
  <c r="C22" i="2"/>
  <c r="M39" i="1"/>
  <c r="H27" i="1"/>
  <c r="H31" i="1" s="1"/>
  <c r="N27" i="1"/>
  <c r="N31" i="1" s="1"/>
  <c r="M27" i="1"/>
  <c r="M31" i="1" s="1"/>
  <c r="K64" i="1"/>
  <c r="K66" i="1" s="1"/>
  <c r="K68" i="1" s="1"/>
  <c r="K62" i="1"/>
  <c r="N62" i="1"/>
  <c r="F62" i="1"/>
  <c r="P14" i="1"/>
  <c r="D39" i="1"/>
  <c r="F27" i="1"/>
  <c r="F31" i="1" s="1"/>
  <c r="K27" i="1"/>
  <c r="K31" i="1" s="1"/>
  <c r="C57" i="1"/>
  <c r="P57" i="1" s="1"/>
  <c r="J27" i="1"/>
  <c r="J31" i="1" s="1"/>
  <c r="P12" i="1"/>
  <c r="F26" i="2"/>
  <c r="F30" i="2" s="1"/>
  <c r="K26" i="2"/>
  <c r="K30" i="2" s="1"/>
  <c r="N26" i="2"/>
  <c r="N30" i="2" s="1"/>
  <c r="D26" i="2"/>
  <c r="D30" i="2" s="1"/>
  <c r="L26" i="2"/>
  <c r="L30" i="2" s="1"/>
  <c r="P28" i="2"/>
  <c r="P24" i="2"/>
  <c r="J26" i="2"/>
  <c r="J30" i="2" s="1"/>
  <c r="C25" i="2"/>
  <c r="D43" i="1"/>
  <c r="D71" i="1"/>
  <c r="L71" i="1"/>
  <c r="L43" i="1"/>
  <c r="M71" i="1"/>
  <c r="M43" i="1"/>
  <c r="E39" i="1"/>
  <c r="I35" i="1"/>
  <c r="I39" i="1" s="1"/>
  <c r="I43" i="1" s="1"/>
  <c r="L31" i="1"/>
  <c r="K35" i="1"/>
  <c r="K39" i="1" s="1"/>
  <c r="K71" i="1" s="1"/>
  <c r="H35" i="1"/>
  <c r="H39" i="1" s="1"/>
  <c r="H71" i="1" s="1"/>
  <c r="E31" i="1"/>
  <c r="E36" i="1"/>
  <c r="N39" i="1"/>
  <c r="N43" i="1" s="1"/>
  <c r="F39" i="1"/>
  <c r="F71" i="1" s="1"/>
  <c r="F43" i="1"/>
  <c r="G43" i="1"/>
  <c r="G71" i="1"/>
  <c r="G27" i="1"/>
  <c r="G31" i="1" s="1"/>
  <c r="N64" i="1"/>
  <c r="N66" i="1" s="1"/>
  <c r="N68" i="1" s="1"/>
  <c r="F64" i="1"/>
  <c r="F66" i="1" s="1"/>
  <c r="F68" i="1" s="1"/>
  <c r="J35" i="1"/>
  <c r="J39" i="1" s="1"/>
  <c r="I61" i="1"/>
  <c r="I62" i="1" s="1"/>
  <c r="H43" i="1"/>
  <c r="C59" i="1"/>
  <c r="C64" i="1" s="1"/>
  <c r="C66" i="1" s="1"/>
  <c r="C36" i="1"/>
  <c r="C35" i="1"/>
  <c r="P35" i="1" l="1"/>
  <c r="P36" i="1"/>
  <c r="K43" i="1"/>
  <c r="P25" i="2"/>
  <c r="C26" i="2"/>
  <c r="I71" i="1"/>
  <c r="N71" i="1"/>
  <c r="E71" i="1"/>
  <c r="E43" i="1"/>
  <c r="J43" i="1"/>
  <c r="J71" i="1"/>
  <c r="C39" i="1"/>
  <c r="C61" i="1"/>
  <c r="C62" i="1" s="1"/>
  <c r="C27" i="1"/>
  <c r="C68" i="1"/>
  <c r="C31" i="1" l="1"/>
  <c r="P31" i="1" s="1"/>
  <c r="P27" i="1"/>
  <c r="C71" i="1"/>
  <c r="P71" i="1" s="1"/>
  <c r="P39" i="1"/>
  <c r="P26" i="2"/>
  <c r="C30" i="2"/>
  <c r="C43" i="1"/>
  <c r="P43" i="1" s="1"/>
  <c r="L85" i="1"/>
  <c r="P30" i="2" l="1"/>
  <c r="C36" i="2"/>
  <c r="C77" i="1"/>
  <c r="P77" i="1" s="1"/>
  <c r="G85" i="1"/>
  <c r="K85" i="1"/>
  <c r="I85" i="1"/>
  <c r="H85" i="1"/>
  <c r="J85" i="1"/>
  <c r="M85" i="1"/>
  <c r="N85" i="1"/>
  <c r="C40" i="2" l="1"/>
  <c r="P36" i="2"/>
  <c r="P40" i="2" l="1"/>
  <c r="C46" i="2"/>
  <c r="P46" i="2" s="1"/>
</calcChain>
</file>

<file path=xl/sharedStrings.xml><?xml version="1.0" encoding="utf-8"?>
<sst xmlns="http://schemas.openxmlformats.org/spreadsheetml/2006/main" count="99" uniqueCount="73">
  <si>
    <t>CONCEPTOS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</si>
  <si>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</si>
  <si>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</si>
  <si>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</si>
  <si>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</si>
  <si>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</si>
  <si>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</si>
  <si>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</si>
  <si>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</si>
  <si>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</si>
  <si>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</si>
  <si>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</si>
  <si>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</si>
  <si>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IVA TRASLADADO:</t>
  </si>
  <si>
    <t>Comprobación de cobro de clientes:</t>
  </si>
  <si>
    <t>Cargo Iva por trasladar 8%</t>
  </si>
  <si>
    <t>Cargo Iva por trasladar 16%</t>
  </si>
  <si>
    <t>Clientes al 0%</t>
  </si>
  <si>
    <t>INGRESOS GRAVADOS AL 16%</t>
  </si>
  <si>
    <t>INGRESOS GRAVADOS AL 8%</t>
  </si>
  <si>
    <t>TOTAL DE ACTOS GRAVADOS DEL MES</t>
  </si>
  <si>
    <t>TOTAL DE ACTOS AL 0% DEL MES</t>
  </si>
  <si>
    <t>TOTAL DE IVA TRASLADADO EFEC COBRADO</t>
  </si>
  <si>
    <t>DIFERENCIAS</t>
  </si>
  <si>
    <t>IVA ACREDITABLE</t>
  </si>
  <si>
    <t>TOTAL IVA ACREDITABLE EFEC. PAGADO</t>
  </si>
  <si>
    <t>OTROS ACTOS PAGADOS AL 16%</t>
  </si>
  <si>
    <t>OTROS ACTOS PAGADOS AL 8%</t>
  </si>
  <si>
    <t>TOTAL DE LOS DEMAS ACTOS AL 0%</t>
  </si>
  <si>
    <t>SUMA ACTOS PAGADOS DEL MES</t>
  </si>
  <si>
    <t>DETERMINACION DEL IVA ACREDITABLE:</t>
  </si>
  <si>
    <t>IVA ACREDITABLE PAGADOS AL 16%</t>
  </si>
  <si>
    <t>TOTAL IVA ACREDITABLE DEL PERIODO</t>
  </si>
  <si>
    <t>TOTAL SALDO A CARGO</t>
  </si>
  <si>
    <t>TOTAL SALDO A FAVOR</t>
  </si>
  <si>
    <t>TOTAL A PAGAR</t>
  </si>
  <si>
    <t>NOMBRE DEL CLIENTE</t>
  </si>
  <si>
    <t>Actos gravados al 0%</t>
  </si>
  <si>
    <t>Actos gravados al 8%</t>
  </si>
  <si>
    <t>Actos gravados al 16%</t>
  </si>
  <si>
    <t>Cobro de clientes al 8% (Abono de clientes / 1.08)</t>
  </si>
  <si>
    <t>Cobro de clientes al 16% (Abono de clientes / 1.16)</t>
  </si>
  <si>
    <t>Cobro de clientes 0% (Abono de clientes)</t>
  </si>
  <si>
    <t>Total ingresos 16%, 8% y 0%</t>
  </si>
  <si>
    <t xml:space="preserve">TOTAL DE IVA TRASLADADO 16% </t>
  </si>
  <si>
    <t xml:space="preserve">TOTAL DE IVA TRASLADADO 8% </t>
  </si>
  <si>
    <t>IVA Cobrado según balanza de comprobación</t>
  </si>
  <si>
    <t>IVA ACREDITABLE (Contabilidad)</t>
  </si>
  <si>
    <t>IVA acreditable al 16%</t>
  </si>
  <si>
    <t>IVA acreditable al 8%</t>
  </si>
  <si>
    <t>Acreditamiento de saldos a favor periodos anteriores</t>
  </si>
  <si>
    <t>RFC: LALA-010101-TTT</t>
  </si>
  <si>
    <t>DETERMINACION DEL IMPUESTO AL VALOR AGREGADO 2023</t>
  </si>
  <si>
    <t>Menos:</t>
  </si>
  <si>
    <t>IVA retenido de terceros</t>
  </si>
  <si>
    <t>TOTAL</t>
  </si>
  <si>
    <t>DETERMINACION DEL IMPUESTO SOBRE LA RENTA 2023</t>
  </si>
  <si>
    <t>INGRESOS DEL PERIODO</t>
  </si>
  <si>
    <t>Ingresos cobrados  0%</t>
  </si>
  <si>
    <t>Ingresos cobrados al 16%</t>
  </si>
  <si>
    <t>Ingresos cobrados al 8%</t>
  </si>
  <si>
    <t>INGRESOS COBRADOS 16%</t>
  </si>
  <si>
    <t>INGRESOS COBRADOS 8%</t>
  </si>
  <si>
    <t>SUBTOTAL INGRESOS COBRADOS</t>
  </si>
  <si>
    <t>INGRESOS COBRADOS AL 0%</t>
  </si>
  <si>
    <t>TOTAL INGRESOS COBRADOS DEL MES</t>
  </si>
  <si>
    <t>TOTAL ACTOS GRAVADOS DEL MES</t>
  </si>
  <si>
    <t>Devoluciones, descuentos y bonificaciones CFDI</t>
  </si>
  <si>
    <t>BASE GRAVABLES PARA ISR</t>
  </si>
  <si>
    <t xml:space="preserve">Tasa % aplicable </t>
  </si>
  <si>
    <t>ISR A CARGO DEL MES</t>
  </si>
  <si>
    <t>ISR retenido de personas morales</t>
  </si>
  <si>
    <t>ISR A PAGAR DEL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</si>
</sst>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Verdana"/>
      <family val="2"/>
    </font>
    <font>
      <sz val="8"/>
      <name val="Verdana"/>
      <family val="2"/>
    </font>
    <font>
      <b/>
      <sz val="10"/>
      <color indexed="63"/>
      <name val="Verdana"/>
      <family val="2"/>
    </font>
    <font>
      <sz val="11"/>
      <name val="Arial Narrow"/>
      <family val="2"/>
    </font>
    <font>
      <b/>
      <sz val="8"/>
      <name val="Verdana"/>
      <family val="2"/>
    </font>
    <font>
      <sz val="10"/>
      <name val="Arial Narrow"/>
      <family val="2"/>
    </font>
    <font>
      <b/>
      <sz val="10"/>
      <name val="Arial Narrow"/>
      <family val="2"/>
    </font>
    <font>
      <sz val="8"/>
      <color rgb="FFFF0000"/>
      <name val="Verdana"/>
      <family val="2"/>
    </font>
    <font>
      <sz val="10"/>
      <color rgb="FFFF0000"/>
      <name val="Arial Narrow"/>
      <family val="2"/>
    </font>
    <font>
      <b/>
      <sz val="8"/>
      <color rgb="FFC00000"/>
      <name val="Verdana"/>
      <family val="2"/>
    </font>
    <font>
      <b/>
      <sz val="10"/>
      <color rgb="FFC00000"/>
      <name val="Arial Narrow"/>
      <family val="2"/>
    </font>
    <font>
      <b/>
      <sz val="10"/>
      <color theme="4" tint="-0.499984740745262"/>
      <name val="Arial Narrow"/>
      <family val="2"/>
    </font>
    <font>
      <b/>
      <sz val="8"/>
      <color theme="4" tint="-0.499984740745262"/>
      <name val="Verdana"/>
      <family val="2"/>
    </font>
    <font>
      <b/>
      <sz val="8"/>
      <color rgb="FF002060"/>
      <name val="Verdana"/>
      <family val="2"/>
    </font>
    <font>
      <b/>
      <sz val="10"/>
      <color rgb="FF002060"/>
      <name val="Arial Narrow"/>
      <family val="2"/>
    </font>
    <font>
      <b/>
      <sz val="11"/>
      <color rgb="FF00206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/>
    </xf>
    <xf numFmtId="0" fontId="6" fillId="0" borderId="0" xfId="0" applyFont="1"/>
    <xf numFmtId="164" fontId="3" fillId="0" borderId="0" xfId="0" applyNumberFormat="1" applyFont="1"/>
    <xf numFmtId="0" fontId="7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7" fillId="0" borderId="0" xfId="0" applyFont="1"/>
    <xf numFmtId="164" fontId="8" fillId="0" borderId="0" xfId="0" applyNumberFormat="1" applyFont="1" applyAlignment="1">
      <alignment horizontal="center"/>
    </xf>
    <xf numFmtId="0" fontId="8" fillId="2" borderId="0" xfId="0" applyFont="1" applyFill="1"/>
    <xf numFmtId="4" fontId="7" fillId="0" borderId="0" xfId="0" applyNumberFormat="1" applyFont="1"/>
    <xf numFmtId="0" fontId="9" fillId="0" borderId="0" xfId="0" applyFont="1"/>
    <xf numFmtId="4" fontId="7" fillId="0" borderId="0" xfId="1" applyNumberFormat="1" applyFont="1" applyFill="1" applyBorder="1"/>
    <xf numFmtId="0" fontId="10" fillId="0" borderId="0" xfId="0" applyFont="1"/>
    <xf numFmtId="4" fontId="3" fillId="0" borderId="0" xfId="0" applyNumberFormat="1" applyFont="1"/>
    <xf numFmtId="0" fontId="6" fillId="3" borderId="2" xfId="0" applyFont="1" applyFill="1" applyBorder="1"/>
    <xf numFmtId="4" fontId="8" fillId="3" borderId="3" xfId="0" applyNumberFormat="1" applyFont="1" applyFill="1" applyBorder="1"/>
    <xf numFmtId="0" fontId="6" fillId="3" borderId="4" xfId="0" applyFont="1" applyFill="1" applyBorder="1"/>
    <xf numFmtId="0" fontId="6" fillId="3" borderId="5" xfId="0" applyFont="1" applyFill="1" applyBorder="1"/>
    <xf numFmtId="4" fontId="8" fillId="3" borderId="6" xfId="0" applyNumberFormat="1" applyFont="1" applyFill="1" applyBorder="1"/>
    <xf numFmtId="0" fontId="6" fillId="3" borderId="6" xfId="0" applyFont="1" applyFill="1" applyBorder="1"/>
    <xf numFmtId="0" fontId="3" fillId="3" borderId="7" xfId="0" applyFont="1" applyFill="1" applyBorder="1"/>
    <xf numFmtId="4" fontId="7" fillId="3" borderId="8" xfId="1" applyNumberFormat="1" applyFont="1" applyFill="1" applyBorder="1"/>
    <xf numFmtId="0" fontId="3" fillId="3" borderId="8" xfId="0" applyFont="1" applyFill="1" applyBorder="1"/>
    <xf numFmtId="4" fontId="7" fillId="2" borderId="0" xfId="1" applyNumberFormat="1" applyFont="1" applyFill="1" applyBorder="1"/>
    <xf numFmtId="0" fontId="11" fillId="3" borderId="1" xfId="0" applyFont="1" applyFill="1" applyBorder="1"/>
    <xf numFmtId="4" fontId="12" fillId="3" borderId="1" xfId="0" applyNumberFormat="1" applyFont="1" applyFill="1" applyBorder="1"/>
    <xf numFmtId="0" fontId="11" fillId="3" borderId="0" xfId="0" applyFont="1" applyFill="1"/>
    <xf numFmtId="0" fontId="12" fillId="3" borderId="1" xfId="0" applyFont="1" applyFill="1" applyBorder="1"/>
    <xf numFmtId="4" fontId="12" fillId="3" borderId="1" xfId="1" applyNumberFormat="1" applyFont="1" applyFill="1" applyBorder="1"/>
    <xf numFmtId="4" fontId="7" fillId="0" borderId="9" xfId="1" applyNumberFormat="1" applyFont="1" applyFill="1" applyBorder="1"/>
    <xf numFmtId="0" fontId="8" fillId="3" borderId="0" xfId="0" applyFont="1" applyFill="1"/>
    <xf numFmtId="4" fontId="8" fillId="3" borderId="9" xfId="0" applyNumberFormat="1" applyFont="1" applyFill="1" applyBorder="1"/>
    <xf numFmtId="0" fontId="3" fillId="3" borderId="0" xfId="0" applyFont="1" applyFill="1"/>
    <xf numFmtId="164" fontId="7" fillId="0" borderId="0" xfId="0" applyNumberFormat="1" applyFont="1"/>
    <xf numFmtId="0" fontId="13" fillId="0" borderId="0" xfId="0" applyFont="1"/>
    <xf numFmtId="4" fontId="13" fillId="0" borderId="0" xfId="0" applyNumberFormat="1" applyFont="1"/>
    <xf numFmtId="0" fontId="14" fillId="0" borderId="0" xfId="0" applyFont="1"/>
    <xf numFmtId="0" fontId="8" fillId="0" borderId="0" xfId="0" applyFont="1"/>
    <xf numFmtId="4" fontId="8" fillId="3" borderId="0" xfId="1" applyNumberFormat="1" applyFont="1" applyFill="1" applyBorder="1"/>
    <xf numFmtId="0" fontId="8" fillId="0" borderId="10" xfId="0" applyFont="1" applyBorder="1"/>
    <xf numFmtId="4" fontId="8" fillId="0" borderId="11" xfId="1" applyNumberFormat="1" applyFont="1" applyFill="1" applyBorder="1"/>
    <xf numFmtId="4" fontId="8" fillId="0" borderId="0" xfId="0" applyNumberFormat="1" applyFont="1"/>
    <xf numFmtId="0" fontId="8" fillId="0" borderId="11" xfId="0" applyFont="1" applyBorder="1"/>
    <xf numFmtId="4" fontId="8" fillId="0" borderId="1" xfId="1" applyNumberFormat="1" applyFont="1" applyFill="1" applyBorder="1"/>
    <xf numFmtId="0" fontId="7" fillId="2" borderId="0" xfId="0" applyFont="1" applyFill="1"/>
    <xf numFmtId="0" fontId="7" fillId="3" borderId="10" xfId="0" applyFont="1" applyFill="1" applyBorder="1"/>
    <xf numFmtId="4" fontId="7" fillId="3" borderId="12" xfId="1" applyNumberFormat="1" applyFont="1" applyFill="1" applyBorder="1"/>
    <xf numFmtId="4" fontId="8" fillId="3" borderId="0" xfId="0" applyNumberFormat="1" applyFont="1" applyFill="1"/>
    <xf numFmtId="0" fontId="6" fillId="3" borderId="0" xfId="0" applyFont="1" applyFill="1"/>
    <xf numFmtId="164" fontId="8" fillId="0" borderId="0" xfId="0" applyNumberFormat="1" applyFont="1" applyAlignment="1">
      <alignment horizontal="center" wrapText="1"/>
    </xf>
    <xf numFmtId="0" fontId="8" fillId="4" borderId="0" xfId="0" applyFont="1" applyFill="1"/>
    <xf numFmtId="4" fontId="8" fillId="4" borderId="0" xfId="0" applyNumberFormat="1" applyFont="1" applyFill="1"/>
    <xf numFmtId="0" fontId="3" fillId="4" borderId="0" xfId="0" applyFont="1" applyFill="1"/>
    <xf numFmtId="0" fontId="8" fillId="5" borderId="0" xfId="0" applyFont="1" applyFill="1"/>
    <xf numFmtId="4" fontId="8" fillId="0" borderId="1" xfId="0" applyNumberFormat="1" applyFont="1" applyBorder="1"/>
    <xf numFmtId="0" fontId="8" fillId="0" borderId="12" xfId="0" applyFont="1" applyBorder="1"/>
    <xf numFmtId="0" fontId="8" fillId="6" borderId="13" xfId="0" applyFont="1" applyFill="1" applyBorder="1" applyAlignment="1">
      <alignment vertical="center"/>
    </xf>
    <xf numFmtId="4" fontId="8" fillId="6" borderId="13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6" fillId="2" borderId="0" xfId="0" applyFont="1" applyFill="1"/>
    <xf numFmtId="4" fontId="8" fillId="2" borderId="0" xfId="1" applyNumberFormat="1" applyFont="1" applyFill="1" applyBorder="1"/>
    <xf numFmtId="4" fontId="8" fillId="0" borderId="0" xfId="1" applyNumberFormat="1" applyFont="1" applyFill="1" applyBorder="1"/>
    <xf numFmtId="164" fontId="8" fillId="0" borderId="10" xfId="0" applyNumberFormat="1" applyFont="1" applyBorder="1" applyAlignment="1">
      <alignment horizontal="center"/>
    </xf>
    <xf numFmtId="4" fontId="12" fillId="3" borderId="10" xfId="0" applyNumberFormat="1" applyFont="1" applyFill="1" applyBorder="1"/>
    <xf numFmtId="4" fontId="12" fillId="3" borderId="10" xfId="1" applyNumberFormat="1" applyFont="1" applyFill="1" applyBorder="1"/>
    <xf numFmtId="4" fontId="7" fillId="0" borderId="14" xfId="1" applyNumberFormat="1" applyFont="1" applyFill="1" applyBorder="1"/>
    <xf numFmtId="4" fontId="8" fillId="3" borderId="14" xfId="0" applyNumberFormat="1" applyFont="1" applyFill="1" applyBorder="1"/>
    <xf numFmtId="4" fontId="8" fillId="0" borderId="10" xfId="1" applyNumberFormat="1" applyFont="1" applyFill="1" applyBorder="1"/>
    <xf numFmtId="4" fontId="7" fillId="3" borderId="11" xfId="1" applyNumberFormat="1" applyFont="1" applyFill="1" applyBorder="1"/>
    <xf numFmtId="4" fontId="8" fillId="0" borderId="10" xfId="0" applyNumberFormat="1" applyFont="1" applyBorder="1"/>
    <xf numFmtId="4" fontId="12" fillId="0" borderId="0" xfId="0" applyNumberFormat="1" applyFont="1"/>
    <xf numFmtId="4" fontId="7" fillId="0" borderId="0" xfId="0" applyNumberFormat="1" applyFont="1" applyAlignment="1">
      <alignment vertical="center"/>
    </xf>
    <xf numFmtId="0" fontId="11" fillId="0" borderId="0" xfId="0" applyFont="1"/>
    <xf numFmtId="0" fontId="15" fillId="0" borderId="0" xfId="0" applyFont="1"/>
    <xf numFmtId="164" fontId="16" fillId="0" borderId="11" xfId="0" applyNumberFormat="1" applyFont="1" applyBorder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16" fillId="4" borderId="0" xfId="0" applyFont="1" applyFill="1"/>
    <xf numFmtId="0" fontId="17" fillId="0" borderId="0" xfId="0" applyFont="1"/>
    <xf numFmtId="0" fontId="16" fillId="3" borderId="0" xfId="0" applyFont="1" applyFill="1"/>
    <xf numFmtId="0" fontId="8" fillId="7" borderId="0" xfId="0" applyFont="1" applyFill="1"/>
    <xf numFmtId="4" fontId="8" fillId="7" borderId="0" xfId="0" applyNumberFormat="1" applyFont="1" applyFill="1"/>
    <xf numFmtId="4" fontId="7" fillId="7" borderId="0" xfId="0" applyNumberFormat="1" applyFont="1" applyFill="1"/>
    <xf numFmtId="9" fontId="7" fillId="0" borderId="0" xfId="2" applyFont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409574</xdr:colOff>
      <xdr:row>3</xdr:row>
      <xdr:rowOff>103749</xdr:rowOff>
    </xdr:from>
    <xdr:to>
      <xdr:col>12</xdr:col>
      <xdr:colOff>727074</xdr:colOff>
      <xdr:row>26</xdr:row>
      <xdr:rowOff>154222</xdr:rowOff>
    </xdr:to>
    <xdr:pic>
      <xdr:nvPicPr>
        <xdr:cNvPr id="4" name="Imagen 3" descr="Tabla Mensual Isr Resico 2023 Nba Lottery Time - IMAGESEE">
          <a:extLst>
            <a:ext uri="{FF2B5EF4-FFF2-40B4-BE49-F238E27FC236}">
              <a16:creationId xmlns:a16="http://schemas.microsoft.com/office/drawing/2014/main" id="{0D40681E-0291-BECA-6697-AC41F827041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363" r="23973"/>
        <a:stretch/>
      </xdr:blipFill>
      <xdr:spPr bwMode="auto">
        <a:xfrm>
          <a:off x="409574" y="646674"/>
          <a:ext cx="9461500" cy="421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ESKTOP-O9PKEJ0\Users\Servidor\Documents\CLIENTES%20REYES%20DELIA%202023\GENOVEVA%20JUAREZ%20FLORES\PAPEL%20TRABAJO%20GENOVEVA%202023.xls" TargetMode="External"/><Relationship Id="rId1" Type="http://schemas.openxmlformats.org/officeDocument/2006/relationships/externalLinkPath" Target="file:///\\DESKTOP-O9PKEJ0\Users\Servidor\Documents\CLIENTES%20REYES%20DELIA%202023\GENOVEVA%20JUAREZ%20FLORES\PAPEL%20TRABAJO%20GENOVEVA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centrado"/>
      <sheetName val="RET SUELDOS"/>
      <sheetName val="ISR ARRENDAMIENTO "/>
      <sheetName val="ISR ACT EMPRESARIAL"/>
      <sheetName val="IVA "/>
      <sheetName val="SUBSIDIO"/>
      <sheetName val="CONCET PPROV"/>
      <sheetName val="tarifas"/>
      <sheetName val="Hoja3"/>
      <sheetName val="DYP"/>
    </sheetNames>
    <sheetDataSet>
      <sheetData sheetId="0"/>
      <sheetData sheetId="1"/>
      <sheetData sheetId="2"/>
      <sheetData sheetId="3">
        <row r="55">
          <cell r="B55">
            <v>497926.58</v>
          </cell>
          <cell r="C55">
            <v>500926.75</v>
          </cell>
          <cell r="D55">
            <v>591751.13</v>
          </cell>
          <cell r="E55">
            <v>412323.64</v>
          </cell>
          <cell r="F55">
            <v>593829.94999999995</v>
          </cell>
          <cell r="G55">
            <v>422290.51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2A0F7-16AA-4794-AC3C-708F6D849533}">
  <dimension ref="A1:P85"/>
  <sheetViews>
    <sheetView tabSelected="1" topLeftCell="A33" zoomScale="130" zoomScaleNormal="130" workbookViewId="0">
      <selection activeCell="F10" sqref="F10"/>
    </sheetView>
  </sheetViews>
  <sheetFormatPr baseColWidth="10" defaultColWidth="11.453125" defaultRowHeight="10" x14ac:dyDescent="0.2"/>
  <cols>
    <col min="1" max="1" width="5.90625" style="2" customWidth="1"/>
    <col min="2" max="2" width="42.08984375" style="2" customWidth="1"/>
    <col min="3" max="5" width="10.1796875" style="6" customWidth="1"/>
    <col min="6" max="6" width="11.7265625" style="6" customWidth="1"/>
    <col min="7" max="8" width="10.1796875" style="6" customWidth="1"/>
    <col min="9" max="9" width="10.1796875" style="2" customWidth="1"/>
    <col min="10" max="10" width="8.7265625" style="2" bestFit="1" customWidth="1"/>
    <col min="11" max="11" width="11.26953125" style="2" customWidth="1"/>
    <col min="12" max="12" width="10.1796875" style="2" customWidth="1"/>
    <col min="13" max="13" width="11.7265625" style="2" customWidth="1"/>
    <col min="14" max="14" width="11.1796875" style="2" customWidth="1"/>
    <col min="15" max="15" width="3.7265625" style="2" customWidth="1"/>
    <col min="16" max="16" width="11.453125" style="76"/>
    <col min="17" max="257" width="11.453125" style="2"/>
    <col min="258" max="258" width="31.1796875" style="2" customWidth="1"/>
    <col min="259" max="261" width="10.1796875" style="2" customWidth="1"/>
    <col min="262" max="262" width="11.7265625" style="2" customWidth="1"/>
    <col min="263" max="265" width="10.1796875" style="2" customWidth="1"/>
    <col min="266" max="266" width="8.7265625" style="2" bestFit="1" customWidth="1"/>
    <col min="267" max="267" width="11.26953125" style="2" customWidth="1"/>
    <col min="268" max="268" width="10.1796875" style="2" customWidth="1"/>
    <col min="269" max="269" width="11.7265625" style="2" customWidth="1"/>
    <col min="270" max="270" width="11.1796875" style="2" customWidth="1"/>
    <col min="271" max="271" width="12.7265625" style="2" customWidth="1"/>
    <col min="272" max="513" width="11.453125" style="2"/>
    <col min="514" max="514" width="31.1796875" style="2" customWidth="1"/>
    <col min="515" max="517" width="10.1796875" style="2" customWidth="1"/>
    <col min="518" max="518" width="11.7265625" style="2" customWidth="1"/>
    <col min="519" max="521" width="10.1796875" style="2" customWidth="1"/>
    <col min="522" max="522" width="8.7265625" style="2" bestFit="1" customWidth="1"/>
    <col min="523" max="523" width="11.26953125" style="2" customWidth="1"/>
    <col min="524" max="524" width="10.1796875" style="2" customWidth="1"/>
    <col min="525" max="525" width="11.7265625" style="2" customWidth="1"/>
    <col min="526" max="526" width="11.1796875" style="2" customWidth="1"/>
    <col min="527" max="527" width="12.7265625" style="2" customWidth="1"/>
    <col min="528" max="769" width="11.453125" style="2"/>
    <col min="770" max="770" width="31.1796875" style="2" customWidth="1"/>
    <col min="771" max="773" width="10.1796875" style="2" customWidth="1"/>
    <col min="774" max="774" width="11.7265625" style="2" customWidth="1"/>
    <col min="775" max="777" width="10.1796875" style="2" customWidth="1"/>
    <col min="778" max="778" width="8.7265625" style="2" bestFit="1" customWidth="1"/>
    <col min="779" max="779" width="11.26953125" style="2" customWidth="1"/>
    <col min="780" max="780" width="10.1796875" style="2" customWidth="1"/>
    <col min="781" max="781" width="11.7265625" style="2" customWidth="1"/>
    <col min="782" max="782" width="11.1796875" style="2" customWidth="1"/>
    <col min="783" max="783" width="12.7265625" style="2" customWidth="1"/>
    <col min="784" max="1025" width="11.453125" style="2"/>
    <col min="1026" max="1026" width="31.1796875" style="2" customWidth="1"/>
    <col min="1027" max="1029" width="10.1796875" style="2" customWidth="1"/>
    <col min="1030" max="1030" width="11.7265625" style="2" customWidth="1"/>
    <col min="1031" max="1033" width="10.1796875" style="2" customWidth="1"/>
    <col min="1034" max="1034" width="8.7265625" style="2" bestFit="1" customWidth="1"/>
    <col min="1035" max="1035" width="11.26953125" style="2" customWidth="1"/>
    <col min="1036" max="1036" width="10.1796875" style="2" customWidth="1"/>
    <col min="1037" max="1037" width="11.7265625" style="2" customWidth="1"/>
    <col min="1038" max="1038" width="11.1796875" style="2" customWidth="1"/>
    <col min="1039" max="1039" width="12.7265625" style="2" customWidth="1"/>
    <col min="1040" max="1281" width="11.453125" style="2"/>
    <col min="1282" max="1282" width="31.1796875" style="2" customWidth="1"/>
    <col min="1283" max="1285" width="10.1796875" style="2" customWidth="1"/>
    <col min="1286" max="1286" width="11.7265625" style="2" customWidth="1"/>
    <col min="1287" max="1289" width="10.1796875" style="2" customWidth="1"/>
    <col min="1290" max="1290" width="8.7265625" style="2" bestFit="1" customWidth="1"/>
    <col min="1291" max="1291" width="11.26953125" style="2" customWidth="1"/>
    <col min="1292" max="1292" width="10.1796875" style="2" customWidth="1"/>
    <col min="1293" max="1293" width="11.7265625" style="2" customWidth="1"/>
    <col min="1294" max="1294" width="11.1796875" style="2" customWidth="1"/>
    <col min="1295" max="1295" width="12.7265625" style="2" customWidth="1"/>
    <col min="1296" max="1537" width="11.453125" style="2"/>
    <col min="1538" max="1538" width="31.1796875" style="2" customWidth="1"/>
    <col min="1539" max="1541" width="10.1796875" style="2" customWidth="1"/>
    <col min="1542" max="1542" width="11.7265625" style="2" customWidth="1"/>
    <col min="1543" max="1545" width="10.1796875" style="2" customWidth="1"/>
    <col min="1546" max="1546" width="8.7265625" style="2" bestFit="1" customWidth="1"/>
    <col min="1547" max="1547" width="11.26953125" style="2" customWidth="1"/>
    <col min="1548" max="1548" width="10.1796875" style="2" customWidth="1"/>
    <col min="1549" max="1549" width="11.7265625" style="2" customWidth="1"/>
    <col min="1550" max="1550" width="11.1796875" style="2" customWidth="1"/>
    <col min="1551" max="1551" width="12.7265625" style="2" customWidth="1"/>
    <col min="1552" max="1793" width="11.453125" style="2"/>
    <col min="1794" max="1794" width="31.1796875" style="2" customWidth="1"/>
    <col min="1795" max="1797" width="10.1796875" style="2" customWidth="1"/>
    <col min="1798" max="1798" width="11.7265625" style="2" customWidth="1"/>
    <col min="1799" max="1801" width="10.1796875" style="2" customWidth="1"/>
    <col min="1802" max="1802" width="8.7265625" style="2" bestFit="1" customWidth="1"/>
    <col min="1803" max="1803" width="11.26953125" style="2" customWidth="1"/>
    <col min="1804" max="1804" width="10.1796875" style="2" customWidth="1"/>
    <col min="1805" max="1805" width="11.7265625" style="2" customWidth="1"/>
    <col min="1806" max="1806" width="11.1796875" style="2" customWidth="1"/>
    <col min="1807" max="1807" width="12.7265625" style="2" customWidth="1"/>
    <col min="1808" max="2049" width="11.453125" style="2"/>
    <col min="2050" max="2050" width="31.1796875" style="2" customWidth="1"/>
    <col min="2051" max="2053" width="10.1796875" style="2" customWidth="1"/>
    <col min="2054" max="2054" width="11.7265625" style="2" customWidth="1"/>
    <col min="2055" max="2057" width="10.1796875" style="2" customWidth="1"/>
    <col min="2058" max="2058" width="8.7265625" style="2" bestFit="1" customWidth="1"/>
    <col min="2059" max="2059" width="11.26953125" style="2" customWidth="1"/>
    <col min="2060" max="2060" width="10.1796875" style="2" customWidth="1"/>
    <col min="2061" max="2061" width="11.7265625" style="2" customWidth="1"/>
    <col min="2062" max="2062" width="11.1796875" style="2" customWidth="1"/>
    <col min="2063" max="2063" width="12.7265625" style="2" customWidth="1"/>
    <col min="2064" max="2305" width="11.453125" style="2"/>
    <col min="2306" max="2306" width="31.1796875" style="2" customWidth="1"/>
    <col min="2307" max="2309" width="10.1796875" style="2" customWidth="1"/>
    <col min="2310" max="2310" width="11.7265625" style="2" customWidth="1"/>
    <col min="2311" max="2313" width="10.1796875" style="2" customWidth="1"/>
    <col min="2314" max="2314" width="8.7265625" style="2" bestFit="1" customWidth="1"/>
    <col min="2315" max="2315" width="11.26953125" style="2" customWidth="1"/>
    <col min="2316" max="2316" width="10.1796875" style="2" customWidth="1"/>
    <col min="2317" max="2317" width="11.7265625" style="2" customWidth="1"/>
    <col min="2318" max="2318" width="11.1796875" style="2" customWidth="1"/>
    <col min="2319" max="2319" width="12.7265625" style="2" customWidth="1"/>
    <col min="2320" max="2561" width="11.453125" style="2"/>
    <col min="2562" max="2562" width="31.1796875" style="2" customWidth="1"/>
    <col min="2563" max="2565" width="10.1796875" style="2" customWidth="1"/>
    <col min="2566" max="2566" width="11.7265625" style="2" customWidth="1"/>
    <col min="2567" max="2569" width="10.1796875" style="2" customWidth="1"/>
    <col min="2570" max="2570" width="8.7265625" style="2" bestFit="1" customWidth="1"/>
    <col min="2571" max="2571" width="11.26953125" style="2" customWidth="1"/>
    <col min="2572" max="2572" width="10.1796875" style="2" customWidth="1"/>
    <col min="2573" max="2573" width="11.7265625" style="2" customWidth="1"/>
    <col min="2574" max="2574" width="11.1796875" style="2" customWidth="1"/>
    <col min="2575" max="2575" width="12.7265625" style="2" customWidth="1"/>
    <col min="2576" max="2817" width="11.453125" style="2"/>
    <col min="2818" max="2818" width="31.1796875" style="2" customWidth="1"/>
    <col min="2819" max="2821" width="10.1796875" style="2" customWidth="1"/>
    <col min="2822" max="2822" width="11.7265625" style="2" customWidth="1"/>
    <col min="2823" max="2825" width="10.1796875" style="2" customWidth="1"/>
    <col min="2826" max="2826" width="8.7265625" style="2" bestFit="1" customWidth="1"/>
    <col min="2827" max="2827" width="11.26953125" style="2" customWidth="1"/>
    <col min="2828" max="2828" width="10.1796875" style="2" customWidth="1"/>
    <col min="2829" max="2829" width="11.7265625" style="2" customWidth="1"/>
    <col min="2830" max="2830" width="11.1796875" style="2" customWidth="1"/>
    <col min="2831" max="2831" width="12.7265625" style="2" customWidth="1"/>
    <col min="2832" max="3073" width="11.453125" style="2"/>
    <col min="3074" max="3074" width="31.1796875" style="2" customWidth="1"/>
    <col min="3075" max="3077" width="10.1796875" style="2" customWidth="1"/>
    <col min="3078" max="3078" width="11.7265625" style="2" customWidth="1"/>
    <col min="3079" max="3081" width="10.1796875" style="2" customWidth="1"/>
    <col min="3082" max="3082" width="8.7265625" style="2" bestFit="1" customWidth="1"/>
    <col min="3083" max="3083" width="11.26953125" style="2" customWidth="1"/>
    <col min="3084" max="3084" width="10.1796875" style="2" customWidth="1"/>
    <col min="3085" max="3085" width="11.7265625" style="2" customWidth="1"/>
    <col min="3086" max="3086" width="11.1796875" style="2" customWidth="1"/>
    <col min="3087" max="3087" width="12.7265625" style="2" customWidth="1"/>
    <col min="3088" max="3329" width="11.453125" style="2"/>
    <col min="3330" max="3330" width="31.1796875" style="2" customWidth="1"/>
    <col min="3331" max="3333" width="10.1796875" style="2" customWidth="1"/>
    <col min="3334" max="3334" width="11.7265625" style="2" customWidth="1"/>
    <col min="3335" max="3337" width="10.1796875" style="2" customWidth="1"/>
    <col min="3338" max="3338" width="8.7265625" style="2" bestFit="1" customWidth="1"/>
    <col min="3339" max="3339" width="11.26953125" style="2" customWidth="1"/>
    <col min="3340" max="3340" width="10.1796875" style="2" customWidth="1"/>
    <col min="3341" max="3341" width="11.7265625" style="2" customWidth="1"/>
    <col min="3342" max="3342" width="11.1796875" style="2" customWidth="1"/>
    <col min="3343" max="3343" width="12.7265625" style="2" customWidth="1"/>
    <col min="3344" max="3585" width="11.453125" style="2"/>
    <col min="3586" max="3586" width="31.1796875" style="2" customWidth="1"/>
    <col min="3587" max="3589" width="10.1796875" style="2" customWidth="1"/>
    <col min="3590" max="3590" width="11.7265625" style="2" customWidth="1"/>
    <col min="3591" max="3593" width="10.1796875" style="2" customWidth="1"/>
    <col min="3594" max="3594" width="8.7265625" style="2" bestFit="1" customWidth="1"/>
    <col min="3595" max="3595" width="11.26953125" style="2" customWidth="1"/>
    <col min="3596" max="3596" width="10.1796875" style="2" customWidth="1"/>
    <col min="3597" max="3597" width="11.7265625" style="2" customWidth="1"/>
    <col min="3598" max="3598" width="11.1796875" style="2" customWidth="1"/>
    <col min="3599" max="3599" width="12.7265625" style="2" customWidth="1"/>
    <col min="3600" max="3841" width="11.453125" style="2"/>
    <col min="3842" max="3842" width="31.1796875" style="2" customWidth="1"/>
    <col min="3843" max="3845" width="10.1796875" style="2" customWidth="1"/>
    <col min="3846" max="3846" width="11.7265625" style="2" customWidth="1"/>
    <col min="3847" max="3849" width="10.1796875" style="2" customWidth="1"/>
    <col min="3850" max="3850" width="8.7265625" style="2" bestFit="1" customWidth="1"/>
    <col min="3851" max="3851" width="11.26953125" style="2" customWidth="1"/>
    <col min="3852" max="3852" width="10.1796875" style="2" customWidth="1"/>
    <col min="3853" max="3853" width="11.7265625" style="2" customWidth="1"/>
    <col min="3854" max="3854" width="11.1796875" style="2" customWidth="1"/>
    <col min="3855" max="3855" width="12.7265625" style="2" customWidth="1"/>
    <col min="3856" max="4097" width="11.453125" style="2"/>
    <col min="4098" max="4098" width="31.1796875" style="2" customWidth="1"/>
    <col min="4099" max="4101" width="10.1796875" style="2" customWidth="1"/>
    <col min="4102" max="4102" width="11.7265625" style="2" customWidth="1"/>
    <col min="4103" max="4105" width="10.1796875" style="2" customWidth="1"/>
    <col min="4106" max="4106" width="8.7265625" style="2" bestFit="1" customWidth="1"/>
    <col min="4107" max="4107" width="11.26953125" style="2" customWidth="1"/>
    <col min="4108" max="4108" width="10.1796875" style="2" customWidth="1"/>
    <col min="4109" max="4109" width="11.7265625" style="2" customWidth="1"/>
    <col min="4110" max="4110" width="11.1796875" style="2" customWidth="1"/>
    <col min="4111" max="4111" width="12.7265625" style="2" customWidth="1"/>
    <col min="4112" max="4353" width="11.453125" style="2"/>
    <col min="4354" max="4354" width="31.1796875" style="2" customWidth="1"/>
    <col min="4355" max="4357" width="10.1796875" style="2" customWidth="1"/>
    <col min="4358" max="4358" width="11.7265625" style="2" customWidth="1"/>
    <col min="4359" max="4361" width="10.1796875" style="2" customWidth="1"/>
    <col min="4362" max="4362" width="8.7265625" style="2" bestFit="1" customWidth="1"/>
    <col min="4363" max="4363" width="11.26953125" style="2" customWidth="1"/>
    <col min="4364" max="4364" width="10.1796875" style="2" customWidth="1"/>
    <col min="4365" max="4365" width="11.7265625" style="2" customWidth="1"/>
    <col min="4366" max="4366" width="11.1796875" style="2" customWidth="1"/>
    <col min="4367" max="4367" width="12.7265625" style="2" customWidth="1"/>
    <col min="4368" max="4609" width="11.453125" style="2"/>
    <col min="4610" max="4610" width="31.1796875" style="2" customWidth="1"/>
    <col min="4611" max="4613" width="10.1796875" style="2" customWidth="1"/>
    <col min="4614" max="4614" width="11.7265625" style="2" customWidth="1"/>
    <col min="4615" max="4617" width="10.1796875" style="2" customWidth="1"/>
    <col min="4618" max="4618" width="8.7265625" style="2" bestFit="1" customWidth="1"/>
    <col min="4619" max="4619" width="11.26953125" style="2" customWidth="1"/>
    <col min="4620" max="4620" width="10.1796875" style="2" customWidth="1"/>
    <col min="4621" max="4621" width="11.7265625" style="2" customWidth="1"/>
    <col min="4622" max="4622" width="11.1796875" style="2" customWidth="1"/>
    <col min="4623" max="4623" width="12.7265625" style="2" customWidth="1"/>
    <col min="4624" max="4865" width="11.453125" style="2"/>
    <col min="4866" max="4866" width="31.1796875" style="2" customWidth="1"/>
    <col min="4867" max="4869" width="10.1796875" style="2" customWidth="1"/>
    <col min="4870" max="4870" width="11.7265625" style="2" customWidth="1"/>
    <col min="4871" max="4873" width="10.1796875" style="2" customWidth="1"/>
    <col min="4874" max="4874" width="8.7265625" style="2" bestFit="1" customWidth="1"/>
    <col min="4875" max="4875" width="11.26953125" style="2" customWidth="1"/>
    <col min="4876" max="4876" width="10.1796875" style="2" customWidth="1"/>
    <col min="4877" max="4877" width="11.7265625" style="2" customWidth="1"/>
    <col min="4878" max="4878" width="11.1796875" style="2" customWidth="1"/>
    <col min="4879" max="4879" width="12.7265625" style="2" customWidth="1"/>
    <col min="4880" max="5121" width="11.453125" style="2"/>
    <col min="5122" max="5122" width="31.1796875" style="2" customWidth="1"/>
    <col min="5123" max="5125" width="10.1796875" style="2" customWidth="1"/>
    <col min="5126" max="5126" width="11.7265625" style="2" customWidth="1"/>
    <col min="5127" max="5129" width="10.1796875" style="2" customWidth="1"/>
    <col min="5130" max="5130" width="8.7265625" style="2" bestFit="1" customWidth="1"/>
    <col min="5131" max="5131" width="11.26953125" style="2" customWidth="1"/>
    <col min="5132" max="5132" width="10.1796875" style="2" customWidth="1"/>
    <col min="5133" max="5133" width="11.7265625" style="2" customWidth="1"/>
    <col min="5134" max="5134" width="11.1796875" style="2" customWidth="1"/>
    <col min="5135" max="5135" width="12.7265625" style="2" customWidth="1"/>
    <col min="5136" max="5377" width="11.453125" style="2"/>
    <col min="5378" max="5378" width="31.1796875" style="2" customWidth="1"/>
    <col min="5379" max="5381" width="10.1796875" style="2" customWidth="1"/>
    <col min="5382" max="5382" width="11.7265625" style="2" customWidth="1"/>
    <col min="5383" max="5385" width="10.1796875" style="2" customWidth="1"/>
    <col min="5386" max="5386" width="8.7265625" style="2" bestFit="1" customWidth="1"/>
    <col min="5387" max="5387" width="11.26953125" style="2" customWidth="1"/>
    <col min="5388" max="5388" width="10.1796875" style="2" customWidth="1"/>
    <col min="5389" max="5389" width="11.7265625" style="2" customWidth="1"/>
    <col min="5390" max="5390" width="11.1796875" style="2" customWidth="1"/>
    <col min="5391" max="5391" width="12.7265625" style="2" customWidth="1"/>
    <col min="5392" max="5633" width="11.453125" style="2"/>
    <col min="5634" max="5634" width="31.1796875" style="2" customWidth="1"/>
    <col min="5635" max="5637" width="10.1796875" style="2" customWidth="1"/>
    <col min="5638" max="5638" width="11.7265625" style="2" customWidth="1"/>
    <col min="5639" max="5641" width="10.1796875" style="2" customWidth="1"/>
    <col min="5642" max="5642" width="8.7265625" style="2" bestFit="1" customWidth="1"/>
    <col min="5643" max="5643" width="11.26953125" style="2" customWidth="1"/>
    <col min="5644" max="5644" width="10.1796875" style="2" customWidth="1"/>
    <col min="5645" max="5645" width="11.7265625" style="2" customWidth="1"/>
    <col min="5646" max="5646" width="11.1796875" style="2" customWidth="1"/>
    <col min="5647" max="5647" width="12.7265625" style="2" customWidth="1"/>
    <col min="5648" max="5889" width="11.453125" style="2"/>
    <col min="5890" max="5890" width="31.1796875" style="2" customWidth="1"/>
    <col min="5891" max="5893" width="10.1796875" style="2" customWidth="1"/>
    <col min="5894" max="5894" width="11.7265625" style="2" customWidth="1"/>
    <col min="5895" max="5897" width="10.1796875" style="2" customWidth="1"/>
    <col min="5898" max="5898" width="8.7265625" style="2" bestFit="1" customWidth="1"/>
    <col min="5899" max="5899" width="11.26953125" style="2" customWidth="1"/>
    <col min="5900" max="5900" width="10.1796875" style="2" customWidth="1"/>
    <col min="5901" max="5901" width="11.7265625" style="2" customWidth="1"/>
    <col min="5902" max="5902" width="11.1796875" style="2" customWidth="1"/>
    <col min="5903" max="5903" width="12.7265625" style="2" customWidth="1"/>
    <col min="5904" max="6145" width="11.453125" style="2"/>
    <col min="6146" max="6146" width="31.1796875" style="2" customWidth="1"/>
    <col min="6147" max="6149" width="10.1796875" style="2" customWidth="1"/>
    <col min="6150" max="6150" width="11.7265625" style="2" customWidth="1"/>
    <col min="6151" max="6153" width="10.1796875" style="2" customWidth="1"/>
    <col min="6154" max="6154" width="8.7265625" style="2" bestFit="1" customWidth="1"/>
    <col min="6155" max="6155" width="11.26953125" style="2" customWidth="1"/>
    <col min="6156" max="6156" width="10.1796875" style="2" customWidth="1"/>
    <col min="6157" max="6157" width="11.7265625" style="2" customWidth="1"/>
    <col min="6158" max="6158" width="11.1796875" style="2" customWidth="1"/>
    <col min="6159" max="6159" width="12.7265625" style="2" customWidth="1"/>
    <col min="6160" max="6401" width="11.453125" style="2"/>
    <col min="6402" max="6402" width="31.1796875" style="2" customWidth="1"/>
    <col min="6403" max="6405" width="10.1796875" style="2" customWidth="1"/>
    <col min="6406" max="6406" width="11.7265625" style="2" customWidth="1"/>
    <col min="6407" max="6409" width="10.1796875" style="2" customWidth="1"/>
    <col min="6410" max="6410" width="8.7265625" style="2" bestFit="1" customWidth="1"/>
    <col min="6411" max="6411" width="11.26953125" style="2" customWidth="1"/>
    <col min="6412" max="6412" width="10.1796875" style="2" customWidth="1"/>
    <col min="6413" max="6413" width="11.7265625" style="2" customWidth="1"/>
    <col min="6414" max="6414" width="11.1796875" style="2" customWidth="1"/>
    <col min="6415" max="6415" width="12.7265625" style="2" customWidth="1"/>
    <col min="6416" max="6657" width="11.453125" style="2"/>
    <col min="6658" max="6658" width="31.1796875" style="2" customWidth="1"/>
    <col min="6659" max="6661" width="10.1796875" style="2" customWidth="1"/>
    <col min="6662" max="6662" width="11.7265625" style="2" customWidth="1"/>
    <col min="6663" max="6665" width="10.1796875" style="2" customWidth="1"/>
    <col min="6666" max="6666" width="8.7265625" style="2" bestFit="1" customWidth="1"/>
    <col min="6667" max="6667" width="11.26953125" style="2" customWidth="1"/>
    <col min="6668" max="6668" width="10.1796875" style="2" customWidth="1"/>
    <col min="6669" max="6669" width="11.7265625" style="2" customWidth="1"/>
    <col min="6670" max="6670" width="11.1796875" style="2" customWidth="1"/>
    <col min="6671" max="6671" width="12.7265625" style="2" customWidth="1"/>
    <col min="6672" max="6913" width="11.453125" style="2"/>
    <col min="6914" max="6914" width="31.1796875" style="2" customWidth="1"/>
    <col min="6915" max="6917" width="10.1796875" style="2" customWidth="1"/>
    <col min="6918" max="6918" width="11.7265625" style="2" customWidth="1"/>
    <col min="6919" max="6921" width="10.1796875" style="2" customWidth="1"/>
    <col min="6922" max="6922" width="8.7265625" style="2" bestFit="1" customWidth="1"/>
    <col min="6923" max="6923" width="11.26953125" style="2" customWidth="1"/>
    <col min="6924" max="6924" width="10.1796875" style="2" customWidth="1"/>
    <col min="6925" max="6925" width="11.7265625" style="2" customWidth="1"/>
    <col min="6926" max="6926" width="11.1796875" style="2" customWidth="1"/>
    <col min="6927" max="6927" width="12.7265625" style="2" customWidth="1"/>
    <col min="6928" max="7169" width="11.453125" style="2"/>
    <col min="7170" max="7170" width="31.1796875" style="2" customWidth="1"/>
    <col min="7171" max="7173" width="10.1796875" style="2" customWidth="1"/>
    <col min="7174" max="7174" width="11.7265625" style="2" customWidth="1"/>
    <col min="7175" max="7177" width="10.1796875" style="2" customWidth="1"/>
    <col min="7178" max="7178" width="8.7265625" style="2" bestFit="1" customWidth="1"/>
    <col min="7179" max="7179" width="11.26953125" style="2" customWidth="1"/>
    <col min="7180" max="7180" width="10.1796875" style="2" customWidth="1"/>
    <col min="7181" max="7181" width="11.7265625" style="2" customWidth="1"/>
    <col min="7182" max="7182" width="11.1796875" style="2" customWidth="1"/>
    <col min="7183" max="7183" width="12.7265625" style="2" customWidth="1"/>
    <col min="7184" max="7425" width="11.453125" style="2"/>
    <col min="7426" max="7426" width="31.1796875" style="2" customWidth="1"/>
    <col min="7427" max="7429" width="10.1796875" style="2" customWidth="1"/>
    <col min="7430" max="7430" width="11.7265625" style="2" customWidth="1"/>
    <col min="7431" max="7433" width="10.1796875" style="2" customWidth="1"/>
    <col min="7434" max="7434" width="8.7265625" style="2" bestFit="1" customWidth="1"/>
    <col min="7435" max="7435" width="11.26953125" style="2" customWidth="1"/>
    <col min="7436" max="7436" width="10.1796875" style="2" customWidth="1"/>
    <col min="7437" max="7437" width="11.7265625" style="2" customWidth="1"/>
    <col min="7438" max="7438" width="11.1796875" style="2" customWidth="1"/>
    <col min="7439" max="7439" width="12.7265625" style="2" customWidth="1"/>
    <col min="7440" max="7681" width="11.453125" style="2"/>
    <col min="7682" max="7682" width="31.1796875" style="2" customWidth="1"/>
    <col min="7683" max="7685" width="10.1796875" style="2" customWidth="1"/>
    <col min="7686" max="7686" width="11.7265625" style="2" customWidth="1"/>
    <col min="7687" max="7689" width="10.1796875" style="2" customWidth="1"/>
    <col min="7690" max="7690" width="8.7265625" style="2" bestFit="1" customWidth="1"/>
    <col min="7691" max="7691" width="11.26953125" style="2" customWidth="1"/>
    <col min="7692" max="7692" width="10.1796875" style="2" customWidth="1"/>
    <col min="7693" max="7693" width="11.7265625" style="2" customWidth="1"/>
    <col min="7694" max="7694" width="11.1796875" style="2" customWidth="1"/>
    <col min="7695" max="7695" width="12.7265625" style="2" customWidth="1"/>
    <col min="7696" max="7937" width="11.453125" style="2"/>
    <col min="7938" max="7938" width="31.1796875" style="2" customWidth="1"/>
    <col min="7939" max="7941" width="10.1796875" style="2" customWidth="1"/>
    <col min="7942" max="7942" width="11.7265625" style="2" customWidth="1"/>
    <col min="7943" max="7945" width="10.1796875" style="2" customWidth="1"/>
    <col min="7946" max="7946" width="8.7265625" style="2" bestFit="1" customWidth="1"/>
    <col min="7947" max="7947" width="11.26953125" style="2" customWidth="1"/>
    <col min="7948" max="7948" width="10.1796875" style="2" customWidth="1"/>
    <col min="7949" max="7949" width="11.7265625" style="2" customWidth="1"/>
    <col min="7950" max="7950" width="11.1796875" style="2" customWidth="1"/>
    <col min="7951" max="7951" width="12.7265625" style="2" customWidth="1"/>
    <col min="7952" max="8193" width="11.453125" style="2"/>
    <col min="8194" max="8194" width="31.1796875" style="2" customWidth="1"/>
    <col min="8195" max="8197" width="10.1796875" style="2" customWidth="1"/>
    <col min="8198" max="8198" width="11.7265625" style="2" customWidth="1"/>
    <col min="8199" max="8201" width="10.1796875" style="2" customWidth="1"/>
    <col min="8202" max="8202" width="8.7265625" style="2" bestFit="1" customWidth="1"/>
    <col min="8203" max="8203" width="11.26953125" style="2" customWidth="1"/>
    <col min="8204" max="8204" width="10.1796875" style="2" customWidth="1"/>
    <col min="8205" max="8205" width="11.7265625" style="2" customWidth="1"/>
    <col min="8206" max="8206" width="11.1796875" style="2" customWidth="1"/>
    <col min="8207" max="8207" width="12.7265625" style="2" customWidth="1"/>
    <col min="8208" max="8449" width="11.453125" style="2"/>
    <col min="8450" max="8450" width="31.1796875" style="2" customWidth="1"/>
    <col min="8451" max="8453" width="10.1796875" style="2" customWidth="1"/>
    <col min="8454" max="8454" width="11.7265625" style="2" customWidth="1"/>
    <col min="8455" max="8457" width="10.1796875" style="2" customWidth="1"/>
    <col min="8458" max="8458" width="8.7265625" style="2" bestFit="1" customWidth="1"/>
    <col min="8459" max="8459" width="11.26953125" style="2" customWidth="1"/>
    <col min="8460" max="8460" width="10.1796875" style="2" customWidth="1"/>
    <col min="8461" max="8461" width="11.7265625" style="2" customWidth="1"/>
    <col min="8462" max="8462" width="11.1796875" style="2" customWidth="1"/>
    <col min="8463" max="8463" width="12.7265625" style="2" customWidth="1"/>
    <col min="8464" max="8705" width="11.453125" style="2"/>
    <col min="8706" max="8706" width="31.1796875" style="2" customWidth="1"/>
    <col min="8707" max="8709" width="10.1796875" style="2" customWidth="1"/>
    <col min="8710" max="8710" width="11.7265625" style="2" customWidth="1"/>
    <col min="8711" max="8713" width="10.1796875" style="2" customWidth="1"/>
    <col min="8714" max="8714" width="8.7265625" style="2" bestFit="1" customWidth="1"/>
    <col min="8715" max="8715" width="11.26953125" style="2" customWidth="1"/>
    <col min="8716" max="8716" width="10.1796875" style="2" customWidth="1"/>
    <col min="8717" max="8717" width="11.7265625" style="2" customWidth="1"/>
    <col min="8718" max="8718" width="11.1796875" style="2" customWidth="1"/>
    <col min="8719" max="8719" width="12.7265625" style="2" customWidth="1"/>
    <col min="8720" max="8961" width="11.453125" style="2"/>
    <col min="8962" max="8962" width="31.1796875" style="2" customWidth="1"/>
    <col min="8963" max="8965" width="10.1796875" style="2" customWidth="1"/>
    <col min="8966" max="8966" width="11.7265625" style="2" customWidth="1"/>
    <col min="8967" max="8969" width="10.1796875" style="2" customWidth="1"/>
    <col min="8970" max="8970" width="8.7265625" style="2" bestFit="1" customWidth="1"/>
    <col min="8971" max="8971" width="11.26953125" style="2" customWidth="1"/>
    <col min="8972" max="8972" width="10.1796875" style="2" customWidth="1"/>
    <col min="8973" max="8973" width="11.7265625" style="2" customWidth="1"/>
    <col min="8974" max="8974" width="11.1796875" style="2" customWidth="1"/>
    <col min="8975" max="8975" width="12.7265625" style="2" customWidth="1"/>
    <col min="8976" max="9217" width="11.453125" style="2"/>
    <col min="9218" max="9218" width="31.1796875" style="2" customWidth="1"/>
    <col min="9219" max="9221" width="10.1796875" style="2" customWidth="1"/>
    <col min="9222" max="9222" width="11.7265625" style="2" customWidth="1"/>
    <col min="9223" max="9225" width="10.1796875" style="2" customWidth="1"/>
    <col min="9226" max="9226" width="8.7265625" style="2" bestFit="1" customWidth="1"/>
    <col min="9227" max="9227" width="11.26953125" style="2" customWidth="1"/>
    <col min="9228" max="9228" width="10.1796875" style="2" customWidth="1"/>
    <col min="9229" max="9229" width="11.7265625" style="2" customWidth="1"/>
    <col min="9230" max="9230" width="11.1796875" style="2" customWidth="1"/>
    <col min="9231" max="9231" width="12.7265625" style="2" customWidth="1"/>
    <col min="9232" max="9473" width="11.453125" style="2"/>
    <col min="9474" max="9474" width="31.1796875" style="2" customWidth="1"/>
    <col min="9475" max="9477" width="10.1796875" style="2" customWidth="1"/>
    <col min="9478" max="9478" width="11.7265625" style="2" customWidth="1"/>
    <col min="9479" max="9481" width="10.1796875" style="2" customWidth="1"/>
    <col min="9482" max="9482" width="8.7265625" style="2" bestFit="1" customWidth="1"/>
    <col min="9483" max="9483" width="11.26953125" style="2" customWidth="1"/>
    <col min="9484" max="9484" width="10.1796875" style="2" customWidth="1"/>
    <col min="9485" max="9485" width="11.7265625" style="2" customWidth="1"/>
    <col min="9486" max="9486" width="11.1796875" style="2" customWidth="1"/>
    <col min="9487" max="9487" width="12.7265625" style="2" customWidth="1"/>
    <col min="9488" max="9729" width="11.453125" style="2"/>
    <col min="9730" max="9730" width="31.1796875" style="2" customWidth="1"/>
    <col min="9731" max="9733" width="10.1796875" style="2" customWidth="1"/>
    <col min="9734" max="9734" width="11.7265625" style="2" customWidth="1"/>
    <col min="9735" max="9737" width="10.1796875" style="2" customWidth="1"/>
    <col min="9738" max="9738" width="8.7265625" style="2" bestFit="1" customWidth="1"/>
    <col min="9739" max="9739" width="11.26953125" style="2" customWidth="1"/>
    <col min="9740" max="9740" width="10.1796875" style="2" customWidth="1"/>
    <col min="9741" max="9741" width="11.7265625" style="2" customWidth="1"/>
    <col min="9742" max="9742" width="11.1796875" style="2" customWidth="1"/>
    <col min="9743" max="9743" width="12.7265625" style="2" customWidth="1"/>
    <col min="9744" max="9985" width="11.453125" style="2"/>
    <col min="9986" max="9986" width="31.1796875" style="2" customWidth="1"/>
    <col min="9987" max="9989" width="10.1796875" style="2" customWidth="1"/>
    <col min="9990" max="9990" width="11.7265625" style="2" customWidth="1"/>
    <col min="9991" max="9993" width="10.1796875" style="2" customWidth="1"/>
    <col min="9994" max="9994" width="8.7265625" style="2" bestFit="1" customWidth="1"/>
    <col min="9995" max="9995" width="11.26953125" style="2" customWidth="1"/>
    <col min="9996" max="9996" width="10.1796875" style="2" customWidth="1"/>
    <col min="9997" max="9997" width="11.7265625" style="2" customWidth="1"/>
    <col min="9998" max="9998" width="11.1796875" style="2" customWidth="1"/>
    <col min="9999" max="9999" width="12.7265625" style="2" customWidth="1"/>
    <col min="10000" max="10241" width="11.453125" style="2"/>
    <col min="10242" max="10242" width="31.1796875" style="2" customWidth="1"/>
    <col min="10243" max="10245" width="10.1796875" style="2" customWidth="1"/>
    <col min="10246" max="10246" width="11.7265625" style="2" customWidth="1"/>
    <col min="10247" max="10249" width="10.1796875" style="2" customWidth="1"/>
    <col min="10250" max="10250" width="8.7265625" style="2" bestFit="1" customWidth="1"/>
    <col min="10251" max="10251" width="11.26953125" style="2" customWidth="1"/>
    <col min="10252" max="10252" width="10.1796875" style="2" customWidth="1"/>
    <col min="10253" max="10253" width="11.7265625" style="2" customWidth="1"/>
    <col min="10254" max="10254" width="11.1796875" style="2" customWidth="1"/>
    <col min="10255" max="10255" width="12.7265625" style="2" customWidth="1"/>
    <col min="10256" max="10497" width="11.453125" style="2"/>
    <col min="10498" max="10498" width="31.1796875" style="2" customWidth="1"/>
    <col min="10499" max="10501" width="10.1796875" style="2" customWidth="1"/>
    <col min="10502" max="10502" width="11.7265625" style="2" customWidth="1"/>
    <col min="10503" max="10505" width="10.1796875" style="2" customWidth="1"/>
    <col min="10506" max="10506" width="8.7265625" style="2" bestFit="1" customWidth="1"/>
    <col min="10507" max="10507" width="11.26953125" style="2" customWidth="1"/>
    <col min="10508" max="10508" width="10.1796875" style="2" customWidth="1"/>
    <col min="10509" max="10509" width="11.7265625" style="2" customWidth="1"/>
    <col min="10510" max="10510" width="11.1796875" style="2" customWidth="1"/>
    <col min="10511" max="10511" width="12.7265625" style="2" customWidth="1"/>
    <col min="10512" max="10753" width="11.453125" style="2"/>
    <col min="10754" max="10754" width="31.1796875" style="2" customWidth="1"/>
    <col min="10755" max="10757" width="10.1796875" style="2" customWidth="1"/>
    <col min="10758" max="10758" width="11.7265625" style="2" customWidth="1"/>
    <col min="10759" max="10761" width="10.1796875" style="2" customWidth="1"/>
    <col min="10762" max="10762" width="8.7265625" style="2" bestFit="1" customWidth="1"/>
    <col min="10763" max="10763" width="11.26953125" style="2" customWidth="1"/>
    <col min="10764" max="10764" width="10.1796875" style="2" customWidth="1"/>
    <col min="10765" max="10765" width="11.7265625" style="2" customWidth="1"/>
    <col min="10766" max="10766" width="11.1796875" style="2" customWidth="1"/>
    <col min="10767" max="10767" width="12.7265625" style="2" customWidth="1"/>
    <col min="10768" max="11009" width="11.453125" style="2"/>
    <col min="11010" max="11010" width="31.1796875" style="2" customWidth="1"/>
    <col min="11011" max="11013" width="10.1796875" style="2" customWidth="1"/>
    <col min="11014" max="11014" width="11.7265625" style="2" customWidth="1"/>
    <col min="11015" max="11017" width="10.1796875" style="2" customWidth="1"/>
    <col min="11018" max="11018" width="8.7265625" style="2" bestFit="1" customWidth="1"/>
    <col min="11019" max="11019" width="11.26953125" style="2" customWidth="1"/>
    <col min="11020" max="11020" width="10.1796875" style="2" customWidth="1"/>
    <col min="11021" max="11021" width="11.7265625" style="2" customWidth="1"/>
    <col min="11022" max="11022" width="11.1796875" style="2" customWidth="1"/>
    <col min="11023" max="11023" width="12.7265625" style="2" customWidth="1"/>
    <col min="11024" max="11265" width="11.453125" style="2"/>
    <col min="11266" max="11266" width="31.1796875" style="2" customWidth="1"/>
    <col min="11267" max="11269" width="10.1796875" style="2" customWidth="1"/>
    <col min="11270" max="11270" width="11.7265625" style="2" customWidth="1"/>
    <col min="11271" max="11273" width="10.1796875" style="2" customWidth="1"/>
    <col min="11274" max="11274" width="8.7265625" style="2" bestFit="1" customWidth="1"/>
    <col min="11275" max="11275" width="11.26953125" style="2" customWidth="1"/>
    <col min="11276" max="11276" width="10.1796875" style="2" customWidth="1"/>
    <col min="11277" max="11277" width="11.7265625" style="2" customWidth="1"/>
    <col min="11278" max="11278" width="11.1796875" style="2" customWidth="1"/>
    <col min="11279" max="11279" width="12.7265625" style="2" customWidth="1"/>
    <col min="11280" max="11521" width="11.453125" style="2"/>
    <col min="11522" max="11522" width="31.1796875" style="2" customWidth="1"/>
    <col min="11523" max="11525" width="10.1796875" style="2" customWidth="1"/>
    <col min="11526" max="11526" width="11.7265625" style="2" customWidth="1"/>
    <col min="11527" max="11529" width="10.1796875" style="2" customWidth="1"/>
    <col min="11530" max="11530" width="8.7265625" style="2" bestFit="1" customWidth="1"/>
    <col min="11531" max="11531" width="11.26953125" style="2" customWidth="1"/>
    <col min="11532" max="11532" width="10.1796875" style="2" customWidth="1"/>
    <col min="11533" max="11533" width="11.7265625" style="2" customWidth="1"/>
    <col min="11534" max="11534" width="11.1796875" style="2" customWidth="1"/>
    <col min="11535" max="11535" width="12.7265625" style="2" customWidth="1"/>
    <col min="11536" max="11777" width="11.453125" style="2"/>
    <col min="11778" max="11778" width="31.1796875" style="2" customWidth="1"/>
    <col min="11779" max="11781" width="10.1796875" style="2" customWidth="1"/>
    <col min="11782" max="11782" width="11.7265625" style="2" customWidth="1"/>
    <col min="11783" max="11785" width="10.1796875" style="2" customWidth="1"/>
    <col min="11786" max="11786" width="8.7265625" style="2" bestFit="1" customWidth="1"/>
    <col min="11787" max="11787" width="11.26953125" style="2" customWidth="1"/>
    <col min="11788" max="11788" width="10.1796875" style="2" customWidth="1"/>
    <col min="11789" max="11789" width="11.7265625" style="2" customWidth="1"/>
    <col min="11790" max="11790" width="11.1796875" style="2" customWidth="1"/>
    <col min="11791" max="11791" width="12.7265625" style="2" customWidth="1"/>
    <col min="11792" max="12033" width="11.453125" style="2"/>
    <col min="12034" max="12034" width="31.1796875" style="2" customWidth="1"/>
    <col min="12035" max="12037" width="10.1796875" style="2" customWidth="1"/>
    <col min="12038" max="12038" width="11.7265625" style="2" customWidth="1"/>
    <col min="12039" max="12041" width="10.1796875" style="2" customWidth="1"/>
    <col min="12042" max="12042" width="8.7265625" style="2" bestFit="1" customWidth="1"/>
    <col min="12043" max="12043" width="11.26953125" style="2" customWidth="1"/>
    <col min="12044" max="12044" width="10.1796875" style="2" customWidth="1"/>
    <col min="12045" max="12045" width="11.7265625" style="2" customWidth="1"/>
    <col min="12046" max="12046" width="11.1796875" style="2" customWidth="1"/>
    <col min="12047" max="12047" width="12.7265625" style="2" customWidth="1"/>
    <col min="12048" max="12289" width="11.453125" style="2"/>
    <col min="12290" max="12290" width="31.1796875" style="2" customWidth="1"/>
    <col min="12291" max="12293" width="10.1796875" style="2" customWidth="1"/>
    <col min="12294" max="12294" width="11.7265625" style="2" customWidth="1"/>
    <col min="12295" max="12297" width="10.1796875" style="2" customWidth="1"/>
    <col min="12298" max="12298" width="8.7265625" style="2" bestFit="1" customWidth="1"/>
    <col min="12299" max="12299" width="11.26953125" style="2" customWidth="1"/>
    <col min="12300" max="12300" width="10.1796875" style="2" customWidth="1"/>
    <col min="12301" max="12301" width="11.7265625" style="2" customWidth="1"/>
    <col min="12302" max="12302" width="11.1796875" style="2" customWidth="1"/>
    <col min="12303" max="12303" width="12.7265625" style="2" customWidth="1"/>
    <col min="12304" max="12545" width="11.453125" style="2"/>
    <col min="12546" max="12546" width="31.1796875" style="2" customWidth="1"/>
    <col min="12547" max="12549" width="10.1796875" style="2" customWidth="1"/>
    <col min="12550" max="12550" width="11.7265625" style="2" customWidth="1"/>
    <col min="12551" max="12553" width="10.1796875" style="2" customWidth="1"/>
    <col min="12554" max="12554" width="8.7265625" style="2" bestFit="1" customWidth="1"/>
    <col min="12555" max="12555" width="11.26953125" style="2" customWidth="1"/>
    <col min="12556" max="12556" width="10.1796875" style="2" customWidth="1"/>
    <col min="12557" max="12557" width="11.7265625" style="2" customWidth="1"/>
    <col min="12558" max="12558" width="11.1796875" style="2" customWidth="1"/>
    <col min="12559" max="12559" width="12.7265625" style="2" customWidth="1"/>
    <col min="12560" max="12801" width="11.453125" style="2"/>
    <col min="12802" max="12802" width="31.1796875" style="2" customWidth="1"/>
    <col min="12803" max="12805" width="10.1796875" style="2" customWidth="1"/>
    <col min="12806" max="12806" width="11.7265625" style="2" customWidth="1"/>
    <col min="12807" max="12809" width="10.1796875" style="2" customWidth="1"/>
    <col min="12810" max="12810" width="8.7265625" style="2" bestFit="1" customWidth="1"/>
    <col min="12811" max="12811" width="11.26953125" style="2" customWidth="1"/>
    <col min="12812" max="12812" width="10.1796875" style="2" customWidth="1"/>
    <col min="12813" max="12813" width="11.7265625" style="2" customWidth="1"/>
    <col min="12814" max="12814" width="11.1796875" style="2" customWidth="1"/>
    <col min="12815" max="12815" width="12.7265625" style="2" customWidth="1"/>
    <col min="12816" max="13057" width="11.453125" style="2"/>
    <col min="13058" max="13058" width="31.1796875" style="2" customWidth="1"/>
    <col min="13059" max="13061" width="10.1796875" style="2" customWidth="1"/>
    <col min="13062" max="13062" width="11.7265625" style="2" customWidth="1"/>
    <col min="13063" max="13065" width="10.1796875" style="2" customWidth="1"/>
    <col min="13066" max="13066" width="8.7265625" style="2" bestFit="1" customWidth="1"/>
    <col min="13067" max="13067" width="11.26953125" style="2" customWidth="1"/>
    <col min="13068" max="13068" width="10.1796875" style="2" customWidth="1"/>
    <col min="13069" max="13069" width="11.7265625" style="2" customWidth="1"/>
    <col min="13070" max="13070" width="11.1796875" style="2" customWidth="1"/>
    <col min="13071" max="13071" width="12.7265625" style="2" customWidth="1"/>
    <col min="13072" max="13313" width="11.453125" style="2"/>
    <col min="13314" max="13314" width="31.1796875" style="2" customWidth="1"/>
    <col min="13315" max="13317" width="10.1796875" style="2" customWidth="1"/>
    <col min="13318" max="13318" width="11.7265625" style="2" customWidth="1"/>
    <col min="13319" max="13321" width="10.1796875" style="2" customWidth="1"/>
    <col min="13322" max="13322" width="8.7265625" style="2" bestFit="1" customWidth="1"/>
    <col min="13323" max="13323" width="11.26953125" style="2" customWidth="1"/>
    <col min="13324" max="13324" width="10.1796875" style="2" customWidth="1"/>
    <col min="13325" max="13325" width="11.7265625" style="2" customWidth="1"/>
    <col min="13326" max="13326" width="11.1796875" style="2" customWidth="1"/>
    <col min="13327" max="13327" width="12.7265625" style="2" customWidth="1"/>
    <col min="13328" max="13569" width="11.453125" style="2"/>
    <col min="13570" max="13570" width="31.1796875" style="2" customWidth="1"/>
    <col min="13571" max="13573" width="10.1796875" style="2" customWidth="1"/>
    <col min="13574" max="13574" width="11.7265625" style="2" customWidth="1"/>
    <col min="13575" max="13577" width="10.1796875" style="2" customWidth="1"/>
    <col min="13578" max="13578" width="8.7265625" style="2" bestFit="1" customWidth="1"/>
    <col min="13579" max="13579" width="11.26953125" style="2" customWidth="1"/>
    <col min="13580" max="13580" width="10.1796875" style="2" customWidth="1"/>
    <col min="13581" max="13581" width="11.7265625" style="2" customWidth="1"/>
    <col min="13582" max="13582" width="11.1796875" style="2" customWidth="1"/>
    <col min="13583" max="13583" width="12.7265625" style="2" customWidth="1"/>
    <col min="13584" max="13825" width="11.453125" style="2"/>
    <col min="13826" max="13826" width="31.1796875" style="2" customWidth="1"/>
    <col min="13827" max="13829" width="10.1796875" style="2" customWidth="1"/>
    <col min="13830" max="13830" width="11.7265625" style="2" customWidth="1"/>
    <col min="13831" max="13833" width="10.1796875" style="2" customWidth="1"/>
    <col min="13834" max="13834" width="8.7265625" style="2" bestFit="1" customWidth="1"/>
    <col min="13835" max="13835" width="11.26953125" style="2" customWidth="1"/>
    <col min="13836" max="13836" width="10.1796875" style="2" customWidth="1"/>
    <col min="13837" max="13837" width="11.7265625" style="2" customWidth="1"/>
    <col min="13838" max="13838" width="11.1796875" style="2" customWidth="1"/>
    <col min="13839" max="13839" width="12.7265625" style="2" customWidth="1"/>
    <col min="13840" max="14081" width="11.453125" style="2"/>
    <col min="14082" max="14082" width="31.1796875" style="2" customWidth="1"/>
    <col min="14083" max="14085" width="10.1796875" style="2" customWidth="1"/>
    <col min="14086" max="14086" width="11.7265625" style="2" customWidth="1"/>
    <col min="14087" max="14089" width="10.1796875" style="2" customWidth="1"/>
    <col min="14090" max="14090" width="8.7265625" style="2" bestFit="1" customWidth="1"/>
    <col min="14091" max="14091" width="11.26953125" style="2" customWidth="1"/>
    <col min="14092" max="14092" width="10.1796875" style="2" customWidth="1"/>
    <col min="14093" max="14093" width="11.7265625" style="2" customWidth="1"/>
    <col min="14094" max="14094" width="11.1796875" style="2" customWidth="1"/>
    <col min="14095" max="14095" width="12.7265625" style="2" customWidth="1"/>
    <col min="14096" max="14337" width="11.453125" style="2"/>
    <col min="14338" max="14338" width="31.1796875" style="2" customWidth="1"/>
    <col min="14339" max="14341" width="10.1796875" style="2" customWidth="1"/>
    <col min="14342" max="14342" width="11.7265625" style="2" customWidth="1"/>
    <col min="14343" max="14345" width="10.1796875" style="2" customWidth="1"/>
    <col min="14346" max="14346" width="8.7265625" style="2" bestFit="1" customWidth="1"/>
    <col min="14347" max="14347" width="11.26953125" style="2" customWidth="1"/>
    <col min="14348" max="14348" width="10.1796875" style="2" customWidth="1"/>
    <col min="14349" max="14349" width="11.7265625" style="2" customWidth="1"/>
    <col min="14350" max="14350" width="11.1796875" style="2" customWidth="1"/>
    <col min="14351" max="14351" width="12.7265625" style="2" customWidth="1"/>
    <col min="14352" max="14593" width="11.453125" style="2"/>
    <col min="14594" max="14594" width="31.1796875" style="2" customWidth="1"/>
    <col min="14595" max="14597" width="10.1796875" style="2" customWidth="1"/>
    <col min="14598" max="14598" width="11.7265625" style="2" customWidth="1"/>
    <col min="14599" max="14601" width="10.1796875" style="2" customWidth="1"/>
    <col min="14602" max="14602" width="8.7265625" style="2" bestFit="1" customWidth="1"/>
    <col min="14603" max="14603" width="11.26953125" style="2" customWidth="1"/>
    <col min="14604" max="14604" width="10.1796875" style="2" customWidth="1"/>
    <col min="14605" max="14605" width="11.7265625" style="2" customWidth="1"/>
    <col min="14606" max="14606" width="11.1796875" style="2" customWidth="1"/>
    <col min="14607" max="14607" width="12.7265625" style="2" customWidth="1"/>
    <col min="14608" max="14849" width="11.453125" style="2"/>
    <col min="14850" max="14850" width="31.1796875" style="2" customWidth="1"/>
    <col min="14851" max="14853" width="10.1796875" style="2" customWidth="1"/>
    <col min="14854" max="14854" width="11.7265625" style="2" customWidth="1"/>
    <col min="14855" max="14857" width="10.1796875" style="2" customWidth="1"/>
    <col min="14858" max="14858" width="8.7265625" style="2" bestFit="1" customWidth="1"/>
    <col min="14859" max="14859" width="11.26953125" style="2" customWidth="1"/>
    <col min="14860" max="14860" width="10.1796875" style="2" customWidth="1"/>
    <col min="14861" max="14861" width="11.7265625" style="2" customWidth="1"/>
    <col min="14862" max="14862" width="11.1796875" style="2" customWidth="1"/>
    <col min="14863" max="14863" width="12.7265625" style="2" customWidth="1"/>
    <col min="14864" max="15105" width="11.453125" style="2"/>
    <col min="15106" max="15106" width="31.1796875" style="2" customWidth="1"/>
    <col min="15107" max="15109" width="10.1796875" style="2" customWidth="1"/>
    <col min="15110" max="15110" width="11.7265625" style="2" customWidth="1"/>
    <col min="15111" max="15113" width="10.1796875" style="2" customWidth="1"/>
    <col min="15114" max="15114" width="8.7265625" style="2" bestFit="1" customWidth="1"/>
    <col min="15115" max="15115" width="11.26953125" style="2" customWidth="1"/>
    <col min="15116" max="15116" width="10.1796875" style="2" customWidth="1"/>
    <col min="15117" max="15117" width="11.7265625" style="2" customWidth="1"/>
    <col min="15118" max="15118" width="11.1796875" style="2" customWidth="1"/>
    <col min="15119" max="15119" width="12.7265625" style="2" customWidth="1"/>
    <col min="15120" max="15361" width="11.453125" style="2"/>
    <col min="15362" max="15362" width="31.1796875" style="2" customWidth="1"/>
    <col min="15363" max="15365" width="10.1796875" style="2" customWidth="1"/>
    <col min="15366" max="15366" width="11.7265625" style="2" customWidth="1"/>
    <col min="15367" max="15369" width="10.1796875" style="2" customWidth="1"/>
    <col min="15370" max="15370" width="8.7265625" style="2" bestFit="1" customWidth="1"/>
    <col min="15371" max="15371" width="11.26953125" style="2" customWidth="1"/>
    <col min="15372" max="15372" width="10.1796875" style="2" customWidth="1"/>
    <col min="15373" max="15373" width="11.7265625" style="2" customWidth="1"/>
    <col min="15374" max="15374" width="11.1796875" style="2" customWidth="1"/>
    <col min="15375" max="15375" width="12.7265625" style="2" customWidth="1"/>
    <col min="15376" max="15617" width="11.453125" style="2"/>
    <col min="15618" max="15618" width="31.1796875" style="2" customWidth="1"/>
    <col min="15619" max="15621" width="10.1796875" style="2" customWidth="1"/>
    <col min="15622" max="15622" width="11.7265625" style="2" customWidth="1"/>
    <col min="15623" max="15625" width="10.1796875" style="2" customWidth="1"/>
    <col min="15626" max="15626" width="8.7265625" style="2" bestFit="1" customWidth="1"/>
    <col min="15627" max="15627" width="11.26953125" style="2" customWidth="1"/>
    <col min="15628" max="15628" width="10.1796875" style="2" customWidth="1"/>
    <col min="15629" max="15629" width="11.7265625" style="2" customWidth="1"/>
    <col min="15630" max="15630" width="11.1796875" style="2" customWidth="1"/>
    <col min="15631" max="15631" width="12.7265625" style="2" customWidth="1"/>
    <col min="15632" max="15873" width="11.453125" style="2"/>
    <col min="15874" max="15874" width="31.1796875" style="2" customWidth="1"/>
    <col min="15875" max="15877" width="10.1796875" style="2" customWidth="1"/>
    <col min="15878" max="15878" width="11.7265625" style="2" customWidth="1"/>
    <col min="15879" max="15881" width="10.1796875" style="2" customWidth="1"/>
    <col min="15882" max="15882" width="8.7265625" style="2" bestFit="1" customWidth="1"/>
    <col min="15883" max="15883" width="11.26953125" style="2" customWidth="1"/>
    <col min="15884" max="15884" width="10.1796875" style="2" customWidth="1"/>
    <col min="15885" max="15885" width="11.7265625" style="2" customWidth="1"/>
    <col min="15886" max="15886" width="11.1796875" style="2" customWidth="1"/>
    <col min="15887" max="15887" width="12.7265625" style="2" customWidth="1"/>
    <col min="15888" max="16129" width="11.453125" style="2"/>
    <col min="16130" max="16130" width="31.1796875" style="2" customWidth="1"/>
    <col min="16131" max="16133" width="10.1796875" style="2" customWidth="1"/>
    <col min="16134" max="16134" width="11.7265625" style="2" customWidth="1"/>
    <col min="16135" max="16137" width="10.1796875" style="2" customWidth="1"/>
    <col min="16138" max="16138" width="8.7265625" style="2" bestFit="1" customWidth="1"/>
    <col min="16139" max="16139" width="11.26953125" style="2" customWidth="1"/>
    <col min="16140" max="16140" width="10.1796875" style="2" customWidth="1"/>
    <col min="16141" max="16141" width="11.7265625" style="2" customWidth="1"/>
    <col min="16142" max="16142" width="11.1796875" style="2" customWidth="1"/>
    <col min="16143" max="16143" width="12.7265625" style="2" customWidth="1"/>
    <col min="16144" max="16384" width="11.453125" style="2"/>
  </cols>
  <sheetData>
    <row r="1" spans="2:16" ht="19.5" customHeight="1" x14ac:dyDescent="0.35">
      <c r="B1" s="1" t="s">
        <v>36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6" ht="19.5" customHeight="1" x14ac:dyDescent="0.3">
      <c r="B2" s="3" t="s">
        <v>51</v>
      </c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2:16" ht="22" customHeight="1" x14ac:dyDescent="0.2">
      <c r="B3" s="5" t="s">
        <v>52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5" spans="2:16" ht="13" x14ac:dyDescent="0.3">
      <c r="B5" s="7" t="s">
        <v>0</v>
      </c>
      <c r="C5" s="8" t="s">
        <v>1</v>
      </c>
      <c r="D5" s="8" t="s">
        <v>2</v>
      </c>
      <c r="E5" s="8" t="s">
        <v>3</v>
      </c>
      <c r="F5" s="8" t="s">
        <v>4</v>
      </c>
      <c r="G5" s="8" t="s">
        <v>5</v>
      </c>
      <c r="H5" s="8" t="s">
        <v>6</v>
      </c>
      <c r="I5" s="8" t="s">
        <v>7</v>
      </c>
      <c r="J5" s="8" t="s">
        <v>8</v>
      </c>
      <c r="K5" s="8" t="s">
        <v>9</v>
      </c>
      <c r="L5" s="8" t="s">
        <v>10</v>
      </c>
      <c r="M5" s="8" t="s">
        <v>11</v>
      </c>
      <c r="N5" s="65" t="s">
        <v>12</v>
      </c>
      <c r="P5" s="77" t="s">
        <v>55</v>
      </c>
    </row>
    <row r="6" spans="2:16" ht="13" x14ac:dyDescent="0.3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2:16" ht="13" x14ac:dyDescent="0.3">
      <c r="B7" s="9"/>
      <c r="C7" s="10"/>
      <c r="D7" s="10"/>
      <c r="E7" s="52"/>
      <c r="F7" s="10"/>
      <c r="G7" s="10"/>
      <c r="H7" s="10"/>
      <c r="I7" s="10"/>
      <c r="J7" s="10"/>
      <c r="K7" s="10"/>
      <c r="L7" s="10"/>
      <c r="M7" s="10"/>
      <c r="N7" s="10"/>
    </row>
    <row r="8" spans="2:16" ht="13" x14ac:dyDescent="0.3">
      <c r="B8" s="11" t="s">
        <v>13</v>
      </c>
      <c r="C8" s="12"/>
      <c r="D8" s="12"/>
      <c r="E8" s="15"/>
      <c r="F8" s="12"/>
      <c r="G8" s="12"/>
      <c r="H8" s="12"/>
      <c r="I8" s="12"/>
      <c r="J8" s="12"/>
      <c r="K8" s="12"/>
      <c r="L8" s="12"/>
      <c r="M8" s="12"/>
      <c r="N8" s="12"/>
      <c r="O8" s="12"/>
      <c r="P8" s="78"/>
    </row>
    <row r="9" spans="2:16" ht="13" x14ac:dyDescent="0.3">
      <c r="B9" s="9" t="s">
        <v>37</v>
      </c>
      <c r="C9" s="12">
        <v>49967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79">
        <f>SUM(C9:N9)</f>
        <v>49967</v>
      </c>
    </row>
    <row r="10" spans="2:16" ht="13" x14ac:dyDescent="0.3">
      <c r="B10" s="13" t="s">
        <v>42</v>
      </c>
      <c r="C10" s="14">
        <v>10405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2"/>
      <c r="P10" s="79">
        <f t="shared" ref="P10:P31" si="0">SUM(C10:N10)</f>
        <v>10405</v>
      </c>
    </row>
    <row r="11" spans="2:16" ht="13" x14ac:dyDescent="0.3">
      <c r="B11" s="9" t="s">
        <v>38</v>
      </c>
      <c r="C11" s="12">
        <v>33779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79">
        <f t="shared" si="0"/>
        <v>33779</v>
      </c>
    </row>
    <row r="12" spans="2:16" ht="13" x14ac:dyDescent="0.3">
      <c r="B12" s="15" t="s">
        <v>40</v>
      </c>
      <c r="C12" s="12">
        <f>(13184/1.08)</f>
        <v>12207.407407407407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79">
        <f t="shared" si="0"/>
        <v>12207.407407407407</v>
      </c>
    </row>
    <row r="13" spans="2:16" ht="13" x14ac:dyDescent="0.3">
      <c r="B13" s="9" t="s">
        <v>39</v>
      </c>
      <c r="C13" s="12">
        <v>7821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79">
        <f t="shared" si="0"/>
        <v>7821</v>
      </c>
    </row>
    <row r="14" spans="2:16" ht="13" x14ac:dyDescent="0.3">
      <c r="B14" s="15" t="s">
        <v>41</v>
      </c>
      <c r="C14" s="12">
        <f>(5932/1.16)</f>
        <v>5113.7931034482763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79">
        <f t="shared" si="0"/>
        <v>5113.7931034482763</v>
      </c>
    </row>
    <row r="15" spans="2:16" ht="13" hidden="1" x14ac:dyDescent="0.3">
      <c r="B15" s="15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79">
        <f t="shared" si="0"/>
        <v>0</v>
      </c>
    </row>
    <row r="16" spans="2:16" ht="13" hidden="1" x14ac:dyDescent="0.3">
      <c r="B16" s="15" t="s">
        <v>14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79">
        <f t="shared" si="0"/>
        <v>0</v>
      </c>
    </row>
    <row r="17" spans="1:16" ht="13" hidden="1" x14ac:dyDescent="0.3">
      <c r="B17" s="15" t="s">
        <v>15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79">
        <f t="shared" si="0"/>
        <v>0</v>
      </c>
    </row>
    <row r="18" spans="1:16" ht="13" hidden="1" x14ac:dyDescent="0.3">
      <c r="B18" s="15" t="s">
        <v>16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79">
        <f t="shared" si="0"/>
        <v>0</v>
      </c>
    </row>
    <row r="19" spans="1:16" ht="13" hidden="1" x14ac:dyDescent="0.3">
      <c r="B19" s="15" t="s">
        <v>17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79">
        <f t="shared" si="0"/>
        <v>0</v>
      </c>
    </row>
    <row r="20" spans="1:16" ht="13" hidden="1" x14ac:dyDescent="0.3">
      <c r="B20" s="15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79">
        <f t="shared" si="0"/>
        <v>0</v>
      </c>
    </row>
    <row r="21" spans="1:16" ht="13" x14ac:dyDescent="0.3">
      <c r="B21" s="15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79"/>
    </row>
    <row r="22" spans="1:16" ht="13" x14ac:dyDescent="0.3">
      <c r="B22" s="83" t="s">
        <v>66</v>
      </c>
      <c r="C22" s="84">
        <f>SUM(C9:C21)</f>
        <v>119293.20051085568</v>
      </c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12"/>
      <c r="P22" s="79">
        <f t="shared" si="0"/>
        <v>119293.20051085568</v>
      </c>
    </row>
    <row r="23" spans="1:16" ht="13" x14ac:dyDescent="0.3">
      <c r="B23" s="15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79"/>
    </row>
    <row r="24" spans="1:16" ht="13.5" thickBot="1" x14ac:dyDescent="0.35">
      <c r="B24" s="16"/>
      <c r="C24" s="2"/>
      <c r="D24" s="2"/>
      <c r="E24" s="2"/>
      <c r="F24" s="2"/>
      <c r="G24" s="2"/>
      <c r="H24" s="2"/>
      <c r="O24" s="12"/>
      <c r="P24" s="79"/>
    </row>
    <row r="25" spans="1:16" s="5" customFormat="1" ht="13" x14ac:dyDescent="0.3">
      <c r="A25" s="19"/>
      <c r="B25" s="17" t="s">
        <v>18</v>
      </c>
      <c r="C25" s="18">
        <f>C13+C14</f>
        <v>12934.793103448275</v>
      </c>
      <c r="D25" s="18">
        <f t="shared" ref="D25:N25" si="1">D13+D14</f>
        <v>0</v>
      </c>
      <c r="E25" s="18">
        <f t="shared" si="1"/>
        <v>0</v>
      </c>
      <c r="F25" s="18">
        <f t="shared" si="1"/>
        <v>0</v>
      </c>
      <c r="G25" s="18">
        <f t="shared" si="1"/>
        <v>0</v>
      </c>
      <c r="H25" s="18">
        <f t="shared" si="1"/>
        <v>0</v>
      </c>
      <c r="I25" s="18">
        <f t="shared" si="1"/>
        <v>0</v>
      </c>
      <c r="J25" s="18">
        <f t="shared" si="1"/>
        <v>0</v>
      </c>
      <c r="K25" s="18">
        <f t="shared" si="1"/>
        <v>0</v>
      </c>
      <c r="L25" s="18">
        <f t="shared" si="1"/>
        <v>0</v>
      </c>
      <c r="M25" s="18">
        <f t="shared" si="1"/>
        <v>0</v>
      </c>
      <c r="N25" s="18">
        <f t="shared" si="1"/>
        <v>0</v>
      </c>
      <c r="O25" s="44"/>
      <c r="P25" s="79">
        <f t="shared" si="0"/>
        <v>12934.793103448275</v>
      </c>
    </row>
    <row r="26" spans="1:16" s="5" customFormat="1" ht="13.5" thickBot="1" x14ac:dyDescent="0.35">
      <c r="A26" s="22"/>
      <c r="B26" s="20" t="s">
        <v>19</v>
      </c>
      <c r="C26" s="21">
        <f>C11+C12</f>
        <v>45986.407407407409</v>
      </c>
      <c r="D26" s="21">
        <f t="shared" ref="D26:N26" si="2">D11+D12</f>
        <v>0</v>
      </c>
      <c r="E26" s="21">
        <f t="shared" si="2"/>
        <v>0</v>
      </c>
      <c r="F26" s="21">
        <f t="shared" si="2"/>
        <v>0</v>
      </c>
      <c r="G26" s="21">
        <f t="shared" si="2"/>
        <v>0</v>
      </c>
      <c r="H26" s="21">
        <f t="shared" si="2"/>
        <v>0</v>
      </c>
      <c r="I26" s="21">
        <f t="shared" si="2"/>
        <v>0</v>
      </c>
      <c r="J26" s="21">
        <f t="shared" si="2"/>
        <v>0</v>
      </c>
      <c r="K26" s="21">
        <f t="shared" si="2"/>
        <v>0</v>
      </c>
      <c r="L26" s="21">
        <f t="shared" si="2"/>
        <v>0</v>
      </c>
      <c r="M26" s="21">
        <f t="shared" si="2"/>
        <v>0</v>
      </c>
      <c r="N26" s="21">
        <f t="shared" si="2"/>
        <v>0</v>
      </c>
      <c r="O26" s="44"/>
      <c r="P26" s="79">
        <f t="shared" si="0"/>
        <v>45986.407407407409</v>
      </c>
    </row>
    <row r="27" spans="1:16" ht="13" x14ac:dyDescent="0.3">
      <c r="B27" s="2" t="s">
        <v>20</v>
      </c>
      <c r="C27" s="14">
        <f>+C25+C26</f>
        <v>58921.200510855684</v>
      </c>
      <c r="D27" s="14">
        <f t="shared" ref="D27:N27" si="3">+D25+D26</f>
        <v>0</v>
      </c>
      <c r="E27" s="14">
        <f t="shared" si="3"/>
        <v>0</v>
      </c>
      <c r="F27" s="14">
        <f t="shared" si="3"/>
        <v>0</v>
      </c>
      <c r="G27" s="14">
        <f t="shared" si="3"/>
        <v>0</v>
      </c>
      <c r="H27" s="14">
        <f t="shared" si="3"/>
        <v>0</v>
      </c>
      <c r="I27" s="14">
        <f t="shared" si="3"/>
        <v>0</v>
      </c>
      <c r="J27" s="14">
        <f t="shared" si="3"/>
        <v>0</v>
      </c>
      <c r="K27" s="14">
        <f t="shared" si="3"/>
        <v>0</v>
      </c>
      <c r="L27" s="14">
        <f t="shared" si="3"/>
        <v>0</v>
      </c>
      <c r="M27" s="14">
        <f t="shared" si="3"/>
        <v>0</v>
      </c>
      <c r="N27" s="14">
        <f t="shared" si="3"/>
        <v>0</v>
      </c>
      <c r="O27" s="12"/>
      <c r="P27" s="79">
        <f t="shared" si="0"/>
        <v>58921.200510855684</v>
      </c>
    </row>
    <row r="28" spans="1:16" ht="10.5" thickBot="1" x14ac:dyDescent="0.25">
      <c r="I28" s="6"/>
      <c r="J28" s="6"/>
      <c r="K28" s="6"/>
      <c r="L28" s="6"/>
      <c r="M28" s="6"/>
      <c r="N28" s="6"/>
    </row>
    <row r="29" spans="1:16" ht="13.5" thickBot="1" x14ac:dyDescent="0.35">
      <c r="A29" s="25"/>
      <c r="B29" s="23" t="s">
        <v>21</v>
      </c>
      <c r="C29" s="24">
        <f>C9+C10</f>
        <v>60372</v>
      </c>
      <c r="D29" s="24">
        <f t="shared" ref="D29:N29" si="4">D9+D10</f>
        <v>0</v>
      </c>
      <c r="E29" s="24">
        <f t="shared" si="4"/>
        <v>0</v>
      </c>
      <c r="F29" s="24">
        <f t="shared" si="4"/>
        <v>0</v>
      </c>
      <c r="G29" s="24">
        <f t="shared" si="4"/>
        <v>0</v>
      </c>
      <c r="H29" s="24">
        <f t="shared" si="4"/>
        <v>0</v>
      </c>
      <c r="I29" s="24">
        <f t="shared" si="4"/>
        <v>0</v>
      </c>
      <c r="J29" s="24">
        <f t="shared" si="4"/>
        <v>0</v>
      </c>
      <c r="K29" s="24">
        <f t="shared" si="4"/>
        <v>0</v>
      </c>
      <c r="L29" s="24">
        <f t="shared" si="4"/>
        <v>0</v>
      </c>
      <c r="M29" s="24">
        <f t="shared" si="4"/>
        <v>0</v>
      </c>
      <c r="N29" s="24">
        <f t="shared" si="4"/>
        <v>0</v>
      </c>
      <c r="O29" s="12"/>
      <c r="P29" s="79">
        <f t="shared" si="0"/>
        <v>60372</v>
      </c>
    </row>
    <row r="30" spans="1:16" ht="13" x14ac:dyDescent="0.3"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2"/>
      <c r="P30" s="78"/>
    </row>
    <row r="31" spans="1:16" s="5" customFormat="1" ht="13" x14ac:dyDescent="0.3">
      <c r="B31" s="62" t="s">
        <v>43</v>
      </c>
      <c r="C31" s="63">
        <f>+C27+C29</f>
        <v>119293.20051085568</v>
      </c>
      <c r="D31" s="63">
        <f t="shared" ref="D31:N31" si="5">+D27+D29</f>
        <v>0</v>
      </c>
      <c r="E31" s="63">
        <f t="shared" si="5"/>
        <v>0</v>
      </c>
      <c r="F31" s="63">
        <f t="shared" si="5"/>
        <v>0</v>
      </c>
      <c r="G31" s="63">
        <f t="shared" si="5"/>
        <v>0</v>
      </c>
      <c r="H31" s="63">
        <f t="shared" si="5"/>
        <v>0</v>
      </c>
      <c r="I31" s="63">
        <f t="shared" si="5"/>
        <v>0</v>
      </c>
      <c r="J31" s="63">
        <f t="shared" si="5"/>
        <v>0</v>
      </c>
      <c r="K31" s="63">
        <f t="shared" si="5"/>
        <v>0</v>
      </c>
      <c r="L31" s="63">
        <f t="shared" si="5"/>
        <v>0</v>
      </c>
      <c r="M31" s="63">
        <f t="shared" si="5"/>
        <v>0</v>
      </c>
      <c r="N31" s="63">
        <f t="shared" si="5"/>
        <v>0</v>
      </c>
      <c r="O31" s="64"/>
      <c r="P31" s="79">
        <f t="shared" si="0"/>
        <v>119293.20051085568</v>
      </c>
    </row>
    <row r="32" spans="1:16" ht="13" x14ac:dyDescent="0.3">
      <c r="B32" s="9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78"/>
    </row>
    <row r="33" spans="1:16" ht="13" x14ac:dyDescent="0.3">
      <c r="B33" s="9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78"/>
    </row>
    <row r="34" spans="1:16" ht="13" x14ac:dyDescent="0.3">
      <c r="B34" s="9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78"/>
    </row>
    <row r="35" spans="1:16" s="75" customFormat="1" ht="13" x14ac:dyDescent="0.3">
      <c r="A35" s="29"/>
      <c r="B35" s="27" t="s">
        <v>44</v>
      </c>
      <c r="C35" s="28">
        <f>C25*0.16</f>
        <v>2069.5668965517243</v>
      </c>
      <c r="D35" s="28">
        <f t="shared" ref="D35:N35" si="6">D25*0.16</f>
        <v>0</v>
      </c>
      <c r="E35" s="28">
        <f t="shared" si="6"/>
        <v>0</v>
      </c>
      <c r="F35" s="28">
        <f t="shared" si="6"/>
        <v>0</v>
      </c>
      <c r="G35" s="28">
        <f t="shared" si="6"/>
        <v>0</v>
      </c>
      <c r="H35" s="28">
        <f t="shared" si="6"/>
        <v>0</v>
      </c>
      <c r="I35" s="28">
        <f t="shared" si="6"/>
        <v>0</v>
      </c>
      <c r="J35" s="28">
        <f t="shared" si="6"/>
        <v>0</v>
      </c>
      <c r="K35" s="28">
        <f t="shared" si="6"/>
        <v>0</v>
      </c>
      <c r="L35" s="28">
        <f t="shared" si="6"/>
        <v>0</v>
      </c>
      <c r="M35" s="28">
        <f t="shared" si="6"/>
        <v>0</v>
      </c>
      <c r="N35" s="66">
        <f t="shared" si="6"/>
        <v>0</v>
      </c>
      <c r="O35" s="73"/>
      <c r="P35" s="79">
        <f t="shared" ref="P35:P43" si="7">SUM(C35:N35)</f>
        <v>2069.5668965517243</v>
      </c>
    </row>
    <row r="36" spans="1:16" s="75" customFormat="1" ht="13" x14ac:dyDescent="0.3">
      <c r="A36" s="29"/>
      <c r="B36" s="30" t="s">
        <v>45</v>
      </c>
      <c r="C36" s="31">
        <f>C26*0.08</f>
        <v>3678.9125925925928</v>
      </c>
      <c r="D36" s="31">
        <f t="shared" ref="D36:N36" si="8">D26*0.08</f>
        <v>0</v>
      </c>
      <c r="E36" s="31">
        <f t="shared" si="8"/>
        <v>0</v>
      </c>
      <c r="F36" s="31">
        <f t="shared" si="8"/>
        <v>0</v>
      </c>
      <c r="G36" s="31">
        <f t="shared" si="8"/>
        <v>0</v>
      </c>
      <c r="H36" s="31">
        <f t="shared" si="8"/>
        <v>0</v>
      </c>
      <c r="I36" s="31">
        <f t="shared" si="8"/>
        <v>0</v>
      </c>
      <c r="J36" s="31">
        <f t="shared" si="8"/>
        <v>0</v>
      </c>
      <c r="K36" s="31">
        <f t="shared" si="8"/>
        <v>0</v>
      </c>
      <c r="L36" s="31">
        <f t="shared" si="8"/>
        <v>0</v>
      </c>
      <c r="M36" s="31">
        <f t="shared" si="8"/>
        <v>0</v>
      </c>
      <c r="N36" s="67">
        <f t="shared" si="8"/>
        <v>0</v>
      </c>
      <c r="O36" s="73"/>
      <c r="P36" s="79">
        <f t="shared" si="7"/>
        <v>3678.9125925925928</v>
      </c>
    </row>
    <row r="37" spans="1:16" ht="13" hidden="1" x14ac:dyDescent="0.3">
      <c r="B37" s="9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68"/>
      <c r="O37" s="12"/>
      <c r="P37" s="78"/>
    </row>
    <row r="38" spans="1:16" ht="13" x14ac:dyDescent="0.3">
      <c r="B38" s="9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68"/>
      <c r="O38" s="12"/>
      <c r="P38" s="79"/>
    </row>
    <row r="39" spans="1:16" ht="13" x14ac:dyDescent="0.3">
      <c r="A39" s="35"/>
      <c r="B39" s="33" t="s">
        <v>22</v>
      </c>
      <c r="C39" s="34">
        <f>SUM(C35:C36)</f>
        <v>5748.4794891443171</v>
      </c>
      <c r="D39" s="34">
        <f t="shared" ref="D39:N39" si="9">SUM(D35:D36)</f>
        <v>0</v>
      </c>
      <c r="E39" s="34">
        <f t="shared" si="9"/>
        <v>0</v>
      </c>
      <c r="F39" s="34">
        <f t="shared" si="9"/>
        <v>0</v>
      </c>
      <c r="G39" s="34">
        <f t="shared" si="9"/>
        <v>0</v>
      </c>
      <c r="H39" s="34">
        <f t="shared" si="9"/>
        <v>0</v>
      </c>
      <c r="I39" s="34">
        <f t="shared" si="9"/>
        <v>0</v>
      </c>
      <c r="J39" s="34">
        <f t="shared" si="9"/>
        <v>0</v>
      </c>
      <c r="K39" s="34">
        <f t="shared" si="9"/>
        <v>0</v>
      </c>
      <c r="L39" s="34">
        <f t="shared" si="9"/>
        <v>0</v>
      </c>
      <c r="M39" s="34">
        <f t="shared" si="9"/>
        <v>0</v>
      </c>
      <c r="N39" s="69">
        <f t="shared" si="9"/>
        <v>0</v>
      </c>
      <c r="O39" s="12"/>
      <c r="P39" s="79">
        <f t="shared" si="7"/>
        <v>5748.4794891443171</v>
      </c>
    </row>
    <row r="40" spans="1:16" ht="13" x14ac:dyDescent="0.3">
      <c r="A40" s="55"/>
      <c r="B40" s="53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12"/>
      <c r="P40" s="80"/>
    </row>
    <row r="41" spans="1:16" ht="13" x14ac:dyDescent="0.3">
      <c r="B41" s="40" t="s">
        <v>46</v>
      </c>
      <c r="C41" s="44">
        <v>5748.48</v>
      </c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12"/>
      <c r="P41" s="79">
        <f t="shared" si="7"/>
        <v>5748.48</v>
      </c>
    </row>
    <row r="42" spans="1:16" customFormat="1" ht="14.5" x14ac:dyDescent="0.35">
      <c r="P42" s="81"/>
    </row>
    <row r="43" spans="1:16" ht="13" x14ac:dyDescent="0.3">
      <c r="B43" s="40" t="s">
        <v>23</v>
      </c>
      <c r="C43" s="44">
        <f>+C39-C41</f>
        <v>-5.1085568247799529E-4</v>
      </c>
      <c r="D43" s="44">
        <f t="shared" ref="D43:N43" si="10">+D39-D41</f>
        <v>0</v>
      </c>
      <c r="E43" s="44">
        <f t="shared" si="10"/>
        <v>0</v>
      </c>
      <c r="F43" s="44">
        <f t="shared" si="10"/>
        <v>0</v>
      </c>
      <c r="G43" s="44">
        <f t="shared" si="10"/>
        <v>0</v>
      </c>
      <c r="H43" s="44">
        <f t="shared" si="10"/>
        <v>0</v>
      </c>
      <c r="I43" s="44">
        <f t="shared" si="10"/>
        <v>0</v>
      </c>
      <c r="J43" s="44">
        <f t="shared" si="10"/>
        <v>0</v>
      </c>
      <c r="K43" s="44">
        <f t="shared" si="10"/>
        <v>0</v>
      </c>
      <c r="L43" s="44">
        <f t="shared" si="10"/>
        <v>0</v>
      </c>
      <c r="M43" s="44">
        <f t="shared" si="10"/>
        <v>0</v>
      </c>
      <c r="N43" s="44">
        <f t="shared" si="10"/>
        <v>0</v>
      </c>
      <c r="O43" s="12"/>
      <c r="P43" s="79">
        <f t="shared" si="7"/>
        <v>-5.1085568247799529E-4</v>
      </c>
    </row>
    <row r="44" spans="1:16" ht="13" hidden="1" x14ac:dyDescent="0.3">
      <c r="B44" s="9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spans="1:16" ht="13" hidden="1" x14ac:dyDescent="0.3">
      <c r="B45" s="9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</row>
    <row r="46" spans="1:16" ht="13" x14ac:dyDescent="0.3">
      <c r="B46" s="9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</row>
    <row r="47" spans="1:16" ht="13" x14ac:dyDescent="0.3">
      <c r="B47" s="40" t="s">
        <v>53</v>
      </c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</row>
    <row r="48" spans="1:16" ht="13" x14ac:dyDescent="0.3">
      <c r="B48" s="40" t="s">
        <v>54</v>
      </c>
      <c r="C48" s="44">
        <v>0</v>
      </c>
      <c r="D48" s="44">
        <v>0</v>
      </c>
      <c r="E48" s="44">
        <v>0</v>
      </c>
      <c r="F48" s="44">
        <v>0</v>
      </c>
      <c r="G48" s="44">
        <v>0</v>
      </c>
      <c r="H48" s="44">
        <v>0</v>
      </c>
      <c r="I48" s="44">
        <v>0</v>
      </c>
      <c r="J48" s="44">
        <v>0</v>
      </c>
      <c r="K48" s="44">
        <v>0</v>
      </c>
      <c r="L48" s="44">
        <v>0</v>
      </c>
      <c r="M48" s="44">
        <v>0</v>
      </c>
      <c r="N48" s="44">
        <v>0</v>
      </c>
      <c r="P48" s="79">
        <f t="shared" ref="P48" si="11">SUM(C48:N48)</f>
        <v>0</v>
      </c>
    </row>
    <row r="49" spans="2:16" ht="13" x14ac:dyDescent="0.3">
      <c r="B49" s="9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</row>
    <row r="50" spans="2:16" ht="13" x14ac:dyDescent="0.3">
      <c r="B50" s="56" t="s">
        <v>47</v>
      </c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</row>
    <row r="51" spans="2:16" ht="13" x14ac:dyDescent="0.3">
      <c r="B51" s="9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</row>
    <row r="52" spans="2:16" s="39" customFormat="1" ht="13" x14ac:dyDescent="0.3">
      <c r="B52" s="37" t="s">
        <v>48</v>
      </c>
      <c r="C52" s="38">
        <v>1059</v>
      </c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79">
        <f t="shared" ref="P52:P53" si="12">SUM(C52:N52)</f>
        <v>1059</v>
      </c>
    </row>
    <row r="53" spans="2:16" s="39" customFormat="1" ht="13" x14ac:dyDescent="0.3">
      <c r="B53" s="37" t="s">
        <v>49</v>
      </c>
      <c r="C53" s="38">
        <v>2159</v>
      </c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79">
        <f t="shared" si="12"/>
        <v>2159</v>
      </c>
    </row>
    <row r="54" spans="2:16" ht="13" x14ac:dyDescent="0.3">
      <c r="B54" s="9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79"/>
    </row>
    <row r="55" spans="2:16" ht="12" hidden="1" customHeight="1" x14ac:dyDescent="0.3">
      <c r="B55" s="9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78"/>
    </row>
    <row r="56" spans="2:16" ht="13" hidden="1" x14ac:dyDescent="0.3">
      <c r="B56" s="40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78"/>
    </row>
    <row r="57" spans="2:16" ht="13" x14ac:dyDescent="0.3">
      <c r="B57" s="33" t="s">
        <v>25</v>
      </c>
      <c r="C57" s="41">
        <f>SUM(C52:C56)</f>
        <v>3218</v>
      </c>
      <c r="D57" s="41">
        <f t="shared" ref="D57:N57" si="13">SUM(D52:D56)</f>
        <v>0</v>
      </c>
      <c r="E57" s="41">
        <f t="shared" si="13"/>
        <v>0</v>
      </c>
      <c r="F57" s="41">
        <f t="shared" si="13"/>
        <v>0</v>
      </c>
      <c r="G57" s="41">
        <f t="shared" si="13"/>
        <v>0</v>
      </c>
      <c r="H57" s="41">
        <f t="shared" si="13"/>
        <v>0</v>
      </c>
      <c r="I57" s="41">
        <f t="shared" si="13"/>
        <v>0</v>
      </c>
      <c r="J57" s="41">
        <f t="shared" si="13"/>
        <v>0</v>
      </c>
      <c r="K57" s="41">
        <f t="shared" si="13"/>
        <v>0</v>
      </c>
      <c r="L57" s="41">
        <f t="shared" si="13"/>
        <v>0</v>
      </c>
      <c r="M57" s="41">
        <f t="shared" si="13"/>
        <v>0</v>
      </c>
      <c r="N57" s="41">
        <f t="shared" si="13"/>
        <v>0</v>
      </c>
      <c r="O57" s="12"/>
      <c r="P57" s="79">
        <f t="shared" ref="P57" si="14">SUM(C57:N57)</f>
        <v>3218</v>
      </c>
    </row>
    <row r="58" spans="2:16" ht="13" x14ac:dyDescent="0.3">
      <c r="B58" s="9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78"/>
    </row>
    <row r="59" spans="2:16" s="5" customFormat="1" ht="13" hidden="1" x14ac:dyDescent="0.3">
      <c r="B59" s="42" t="s">
        <v>26</v>
      </c>
      <c r="C59" s="43" t="e">
        <f>#REF!/0.16</f>
        <v>#REF!</v>
      </c>
      <c r="D59" s="43" t="e">
        <f>#REF!/0.16</f>
        <v>#REF!</v>
      </c>
      <c r="E59" s="43" t="e">
        <f>#REF!/0.16</f>
        <v>#REF!</v>
      </c>
      <c r="F59" s="43" t="e">
        <f>#REF!/0.16</f>
        <v>#REF!</v>
      </c>
      <c r="G59" s="43" t="e">
        <f>#REF!/0.16</f>
        <v>#REF!</v>
      </c>
      <c r="H59" s="43" t="e">
        <f>#REF!/0.16</f>
        <v>#REF!</v>
      </c>
      <c r="I59" s="43" t="e">
        <f>#REF!/0.16</f>
        <v>#REF!</v>
      </c>
      <c r="J59" s="43" t="e">
        <f>#REF!/0.16</f>
        <v>#REF!</v>
      </c>
      <c r="K59" s="43" t="e">
        <f>#REF!/0.16</f>
        <v>#REF!</v>
      </c>
      <c r="L59" s="43" t="e">
        <f>#REF!/0.16</f>
        <v>#REF!</v>
      </c>
      <c r="M59" s="43" t="e">
        <f>#REF!/0.16</f>
        <v>#REF!</v>
      </c>
      <c r="N59" s="43" t="e">
        <f>#REF!/0.16</f>
        <v>#REF!</v>
      </c>
      <c r="O59" s="44"/>
      <c r="P59" s="78"/>
    </row>
    <row r="60" spans="2:16" s="5" customFormat="1" ht="13" hidden="1" x14ac:dyDescent="0.3">
      <c r="B60" s="42" t="s">
        <v>27</v>
      </c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4"/>
      <c r="P60" s="78"/>
    </row>
    <row r="61" spans="2:16" s="5" customFormat="1" ht="13" hidden="1" x14ac:dyDescent="0.3">
      <c r="B61" s="45" t="s">
        <v>28</v>
      </c>
      <c r="C61" s="46" t="e">
        <f>('[1]ISR ACT EMPRESARIAL'!B55)-C59</f>
        <v>#REF!</v>
      </c>
      <c r="D61" s="46" t="e">
        <f>('[1]ISR ACT EMPRESARIAL'!C55)-D59</f>
        <v>#REF!</v>
      </c>
      <c r="E61" s="46" t="e">
        <f>('[1]ISR ACT EMPRESARIAL'!D55)-E59</f>
        <v>#REF!</v>
      </c>
      <c r="F61" s="46" t="e">
        <f>('[1]ISR ACT EMPRESARIAL'!E55)-F59</f>
        <v>#REF!</v>
      </c>
      <c r="G61" s="46" t="e">
        <f>('[1]ISR ACT EMPRESARIAL'!F55)-G59</f>
        <v>#REF!</v>
      </c>
      <c r="H61" s="46" t="e">
        <f>('[1]ISR ACT EMPRESARIAL'!G55)-H59</f>
        <v>#REF!</v>
      </c>
      <c r="I61" s="46" t="e">
        <f>('[1]ISR ACT EMPRESARIAL'!H55)-I59</f>
        <v>#REF!</v>
      </c>
      <c r="J61" s="46" t="e">
        <f>('[1]ISR ACT EMPRESARIAL'!I55)-J59</f>
        <v>#REF!</v>
      </c>
      <c r="K61" s="46" t="e">
        <f>('[1]ISR ACT EMPRESARIAL'!J55)-K59</f>
        <v>#REF!</v>
      </c>
      <c r="L61" s="46" t="e">
        <f>('[1]ISR ACT EMPRESARIAL'!K55)-L59</f>
        <v>#REF!</v>
      </c>
      <c r="M61" s="46" t="e">
        <f>('[1]ISR ACT EMPRESARIAL'!L55)-M59</f>
        <v>#REF!</v>
      </c>
      <c r="N61" s="70" t="e">
        <f>('[1]ISR ACT EMPRESARIAL'!M55)-N59</f>
        <v>#REF!</v>
      </c>
      <c r="O61" s="44"/>
      <c r="P61" s="79"/>
    </row>
    <row r="62" spans="2:16" ht="13" hidden="1" x14ac:dyDescent="0.3">
      <c r="B62" s="47" t="s">
        <v>29</v>
      </c>
      <c r="C62" s="26" t="e">
        <f>+C59+C61</f>
        <v>#REF!</v>
      </c>
      <c r="D62" s="26" t="e">
        <f t="shared" ref="D62:N62" si="15">+D59+D61</f>
        <v>#REF!</v>
      </c>
      <c r="E62" s="26" t="e">
        <f t="shared" si="15"/>
        <v>#REF!</v>
      </c>
      <c r="F62" s="26" t="e">
        <f t="shared" si="15"/>
        <v>#REF!</v>
      </c>
      <c r="G62" s="26" t="e">
        <f t="shared" si="15"/>
        <v>#REF!</v>
      </c>
      <c r="H62" s="26" t="e">
        <f t="shared" si="15"/>
        <v>#REF!</v>
      </c>
      <c r="I62" s="26" t="e">
        <f t="shared" si="15"/>
        <v>#REF!</v>
      </c>
      <c r="J62" s="26" t="e">
        <f t="shared" si="15"/>
        <v>#REF!</v>
      </c>
      <c r="K62" s="26" t="e">
        <f t="shared" si="15"/>
        <v>#REF!</v>
      </c>
      <c r="L62" s="26" t="e">
        <f t="shared" si="15"/>
        <v>#REF!</v>
      </c>
      <c r="M62" s="26" t="e">
        <f t="shared" si="15"/>
        <v>#REF!</v>
      </c>
      <c r="N62" s="26" t="e">
        <f t="shared" si="15"/>
        <v>#REF!</v>
      </c>
      <c r="O62" s="12"/>
      <c r="P62" s="78"/>
    </row>
    <row r="63" spans="2:16" ht="13" hidden="1" x14ac:dyDescent="0.3">
      <c r="B63" s="40" t="s">
        <v>30</v>
      </c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78"/>
    </row>
    <row r="64" spans="2:16" ht="13" hidden="1" x14ac:dyDescent="0.3">
      <c r="B64" s="9" t="s">
        <v>31</v>
      </c>
      <c r="C64" s="14" t="e">
        <f>+C59*0.16</f>
        <v>#REF!</v>
      </c>
      <c r="D64" s="14" t="e">
        <f t="shared" ref="D64:N64" si="16">+D59*0.16</f>
        <v>#REF!</v>
      </c>
      <c r="E64" s="14" t="e">
        <f t="shared" si="16"/>
        <v>#REF!</v>
      </c>
      <c r="F64" s="14" t="e">
        <f t="shared" si="16"/>
        <v>#REF!</v>
      </c>
      <c r="G64" s="14" t="e">
        <f t="shared" si="16"/>
        <v>#REF!</v>
      </c>
      <c r="H64" s="14" t="e">
        <f t="shared" si="16"/>
        <v>#REF!</v>
      </c>
      <c r="I64" s="14" t="e">
        <f t="shared" si="16"/>
        <v>#REF!</v>
      </c>
      <c r="J64" s="14" t="e">
        <f t="shared" si="16"/>
        <v>#REF!</v>
      </c>
      <c r="K64" s="14" t="e">
        <f t="shared" si="16"/>
        <v>#REF!</v>
      </c>
      <c r="L64" s="14" t="e">
        <f t="shared" si="16"/>
        <v>#REF!</v>
      </c>
      <c r="M64" s="14" t="e">
        <f t="shared" si="16"/>
        <v>#REF!</v>
      </c>
      <c r="N64" s="14" t="e">
        <f t="shared" si="16"/>
        <v>#REF!</v>
      </c>
      <c r="O64" s="12"/>
      <c r="P64" s="78"/>
    </row>
    <row r="65" spans="1:16" ht="13" hidden="1" x14ac:dyDescent="0.3">
      <c r="B65" s="9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78"/>
    </row>
    <row r="66" spans="1:16" ht="13" hidden="1" x14ac:dyDescent="0.3">
      <c r="A66" s="35"/>
      <c r="B66" s="48" t="s">
        <v>32</v>
      </c>
      <c r="C66" s="49" t="e">
        <f>C64</f>
        <v>#REF!</v>
      </c>
      <c r="D66" s="49" t="e">
        <f t="shared" ref="D66:N66" si="17">D64</f>
        <v>#REF!</v>
      </c>
      <c r="E66" s="49" t="e">
        <f t="shared" si="17"/>
        <v>#REF!</v>
      </c>
      <c r="F66" s="49" t="e">
        <f t="shared" si="17"/>
        <v>#REF!</v>
      </c>
      <c r="G66" s="49" t="e">
        <f t="shared" si="17"/>
        <v>#REF!</v>
      </c>
      <c r="H66" s="49" t="e">
        <f t="shared" si="17"/>
        <v>#REF!</v>
      </c>
      <c r="I66" s="49" t="e">
        <f t="shared" si="17"/>
        <v>#REF!</v>
      </c>
      <c r="J66" s="49" t="e">
        <f t="shared" si="17"/>
        <v>#REF!</v>
      </c>
      <c r="K66" s="49" t="e">
        <f t="shared" si="17"/>
        <v>#REF!</v>
      </c>
      <c r="L66" s="49" t="e">
        <f t="shared" si="17"/>
        <v>#REF!</v>
      </c>
      <c r="M66" s="49" t="e">
        <f t="shared" si="17"/>
        <v>#REF!</v>
      </c>
      <c r="N66" s="71" t="e">
        <f t="shared" si="17"/>
        <v>#REF!</v>
      </c>
      <c r="O66" s="12"/>
      <c r="P66" s="82"/>
    </row>
    <row r="67" spans="1:16" ht="13" hidden="1" x14ac:dyDescent="0.3">
      <c r="B67" s="9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78"/>
    </row>
    <row r="68" spans="1:16" s="5" customFormat="1" ht="13" hidden="1" x14ac:dyDescent="0.3">
      <c r="A68" s="51"/>
      <c r="B68" s="33" t="s">
        <v>24</v>
      </c>
      <c r="C68" s="50" t="e">
        <f t="shared" ref="C68:N68" si="18">C66</f>
        <v>#REF!</v>
      </c>
      <c r="D68" s="50" t="e">
        <f t="shared" si="18"/>
        <v>#REF!</v>
      </c>
      <c r="E68" s="50" t="e">
        <f t="shared" si="18"/>
        <v>#REF!</v>
      </c>
      <c r="F68" s="50" t="e">
        <f t="shared" si="18"/>
        <v>#REF!</v>
      </c>
      <c r="G68" s="50" t="e">
        <f t="shared" si="18"/>
        <v>#REF!</v>
      </c>
      <c r="H68" s="50" t="e">
        <f t="shared" si="18"/>
        <v>#REF!</v>
      </c>
      <c r="I68" s="50" t="e">
        <f t="shared" si="18"/>
        <v>#REF!</v>
      </c>
      <c r="J68" s="50" t="e">
        <f t="shared" si="18"/>
        <v>#REF!</v>
      </c>
      <c r="K68" s="50" t="e">
        <f t="shared" si="18"/>
        <v>#REF!</v>
      </c>
      <c r="L68" s="50" t="e">
        <f t="shared" si="18"/>
        <v>#REF!</v>
      </c>
      <c r="M68" s="50" t="e">
        <f t="shared" si="18"/>
        <v>#REF!</v>
      </c>
      <c r="N68" s="50" t="e">
        <f t="shared" si="18"/>
        <v>#REF!</v>
      </c>
      <c r="O68" s="44"/>
      <c r="P68" s="82"/>
    </row>
    <row r="69" spans="1:16" ht="13" hidden="1" x14ac:dyDescent="0.3">
      <c r="B69" s="9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78"/>
    </row>
    <row r="70" spans="1:16" ht="13" hidden="1" x14ac:dyDescent="0.3">
      <c r="B70" s="9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78"/>
    </row>
    <row r="71" spans="1:16" ht="18.5" customHeight="1" x14ac:dyDescent="0.3">
      <c r="B71" s="42" t="s">
        <v>33</v>
      </c>
      <c r="C71" s="57">
        <f>C39-C48-C57</f>
        <v>2530.4794891443171</v>
      </c>
      <c r="D71" s="57">
        <f t="shared" ref="D71:N71" si="19">D39-D48-D57</f>
        <v>0</v>
      </c>
      <c r="E71" s="57">
        <f t="shared" si="19"/>
        <v>0</v>
      </c>
      <c r="F71" s="57">
        <f t="shared" si="19"/>
        <v>0</v>
      </c>
      <c r="G71" s="57">
        <f t="shared" si="19"/>
        <v>0</v>
      </c>
      <c r="H71" s="57">
        <f t="shared" si="19"/>
        <v>0</v>
      </c>
      <c r="I71" s="57">
        <f t="shared" si="19"/>
        <v>0</v>
      </c>
      <c r="J71" s="57">
        <f t="shared" si="19"/>
        <v>0</v>
      </c>
      <c r="K71" s="57">
        <f t="shared" si="19"/>
        <v>0</v>
      </c>
      <c r="L71" s="57">
        <f t="shared" si="19"/>
        <v>0</v>
      </c>
      <c r="M71" s="57">
        <f t="shared" si="19"/>
        <v>0</v>
      </c>
      <c r="N71" s="72">
        <f t="shared" si="19"/>
        <v>0</v>
      </c>
      <c r="O71" s="12"/>
      <c r="P71" s="79">
        <f t="shared" ref="P71:P74" si="20">SUM(C71:N71)</f>
        <v>2530.4794891443171</v>
      </c>
    </row>
    <row r="72" spans="1:16" ht="19.5" customHeight="1" x14ac:dyDescent="0.3">
      <c r="B72" s="58" t="s">
        <v>34</v>
      </c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72"/>
      <c r="O72" s="12"/>
      <c r="P72" s="79">
        <f t="shared" si="20"/>
        <v>0</v>
      </c>
    </row>
    <row r="73" spans="1:16" ht="13" x14ac:dyDescent="0.3">
      <c r="B73" s="40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12"/>
      <c r="P73" s="78"/>
    </row>
    <row r="74" spans="1:16" ht="13" x14ac:dyDescent="0.3">
      <c r="B74" s="40" t="s">
        <v>50</v>
      </c>
      <c r="C74" s="44">
        <v>1205</v>
      </c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12"/>
      <c r="P74" s="79">
        <f t="shared" si="20"/>
        <v>1205</v>
      </c>
    </row>
    <row r="75" spans="1:16" ht="13" x14ac:dyDescent="0.3">
      <c r="B75" s="40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12"/>
      <c r="P75" s="78"/>
    </row>
    <row r="76" spans="1:16" ht="13" x14ac:dyDescent="0.3">
      <c r="I76" s="6"/>
      <c r="J76" s="6"/>
      <c r="K76" s="6"/>
      <c r="L76" s="6"/>
      <c r="M76" s="6"/>
      <c r="N76" s="6"/>
      <c r="O76" s="12"/>
      <c r="P76" s="78"/>
    </row>
    <row r="77" spans="1:16" s="61" customFormat="1" ht="21.75" customHeight="1" thickBot="1" x14ac:dyDescent="0.35">
      <c r="B77" s="59" t="s">
        <v>35</v>
      </c>
      <c r="C77" s="60">
        <f>C71-C74</f>
        <v>1325.4794891443171</v>
      </c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74"/>
      <c r="P77" s="79">
        <f t="shared" ref="P77" si="21">SUM(C77:N77)</f>
        <v>1325.4794891443171</v>
      </c>
    </row>
    <row r="78" spans="1:16" ht="13.5" thickTop="1" x14ac:dyDescent="0.3">
      <c r="G78" s="36"/>
      <c r="H78" s="36"/>
      <c r="I78" s="36"/>
      <c r="J78" s="36"/>
      <c r="K78" s="36"/>
      <c r="L78" s="36"/>
      <c r="M78" s="36"/>
      <c r="N78" s="36"/>
      <c r="O78" s="9"/>
      <c r="P78" s="78"/>
    </row>
    <row r="79" spans="1:16" ht="13" x14ac:dyDescent="0.3">
      <c r="G79" s="36"/>
      <c r="H79" s="36"/>
      <c r="I79" s="36"/>
      <c r="J79" s="36"/>
      <c r="K79" s="36"/>
      <c r="L79" s="36"/>
      <c r="M79" s="36"/>
      <c r="N79" s="36"/>
      <c r="O79" s="9"/>
      <c r="P79" s="78"/>
    </row>
    <row r="80" spans="1:16" x14ac:dyDescent="0.2">
      <c r="I80" s="6"/>
      <c r="J80" s="6"/>
      <c r="K80" s="6"/>
      <c r="L80" s="6"/>
      <c r="M80" s="6"/>
      <c r="N80" s="6"/>
    </row>
    <row r="81" spans="7:14" x14ac:dyDescent="0.2">
      <c r="I81" s="6"/>
      <c r="J81" s="6"/>
      <c r="K81" s="6"/>
      <c r="L81" s="6"/>
      <c r="M81" s="6"/>
      <c r="N81" s="6"/>
    </row>
    <row r="82" spans="7:14" x14ac:dyDescent="0.2">
      <c r="I82" s="6"/>
      <c r="J82" s="6"/>
      <c r="K82" s="6"/>
      <c r="L82" s="6"/>
      <c r="M82" s="6"/>
      <c r="N82" s="6"/>
    </row>
    <row r="83" spans="7:14" x14ac:dyDescent="0.2">
      <c r="I83" s="6"/>
      <c r="J83" s="6"/>
      <c r="K83" s="6"/>
      <c r="L83" s="6"/>
      <c r="M83" s="6"/>
      <c r="N83" s="6"/>
    </row>
    <row r="84" spans="7:14" x14ac:dyDescent="0.2">
      <c r="I84" s="6"/>
      <c r="J84" s="6"/>
      <c r="K84" s="6"/>
      <c r="L84" s="6"/>
      <c r="M84" s="6"/>
      <c r="N84" s="6"/>
    </row>
    <row r="85" spans="7:14" x14ac:dyDescent="0.2">
      <c r="G85" s="6">
        <f>+G77-G79</f>
        <v>0</v>
      </c>
      <c r="H85" s="6">
        <f t="shared" ref="H85:N85" si="22">+H77-H79</f>
        <v>0</v>
      </c>
      <c r="I85" s="6">
        <f t="shared" si="22"/>
        <v>0</v>
      </c>
      <c r="J85" s="6">
        <f t="shared" si="22"/>
        <v>0</v>
      </c>
      <c r="K85" s="6">
        <f t="shared" si="22"/>
        <v>0</v>
      </c>
      <c r="L85" s="6">
        <f t="shared" si="22"/>
        <v>0</v>
      </c>
      <c r="M85" s="6">
        <f t="shared" si="22"/>
        <v>0</v>
      </c>
      <c r="N85" s="6">
        <f t="shared" si="22"/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9531E-6AC0-4E4D-9D8D-BE0E2B62B57F}">
  <dimension ref="A1:P54"/>
  <sheetViews>
    <sheetView topLeftCell="A11" zoomScale="130" zoomScaleNormal="130" workbookViewId="0">
      <selection activeCell="H38" sqref="H38"/>
    </sheetView>
  </sheetViews>
  <sheetFormatPr baseColWidth="10" defaultColWidth="11.453125" defaultRowHeight="10" x14ac:dyDescent="0.2"/>
  <cols>
    <col min="1" max="1" width="5.90625" style="2" customWidth="1"/>
    <col min="2" max="2" width="42.08984375" style="2" customWidth="1"/>
    <col min="3" max="5" width="10.1796875" style="6" customWidth="1"/>
    <col min="6" max="6" width="11.7265625" style="6" customWidth="1"/>
    <col min="7" max="8" width="10.1796875" style="6" customWidth="1"/>
    <col min="9" max="9" width="10.1796875" style="2" customWidth="1"/>
    <col min="10" max="10" width="8.7265625" style="2" bestFit="1" customWidth="1"/>
    <col min="11" max="11" width="11.26953125" style="2" customWidth="1"/>
    <col min="12" max="12" width="10.1796875" style="2" customWidth="1"/>
    <col min="13" max="13" width="11.7265625" style="2" customWidth="1"/>
    <col min="14" max="14" width="11.1796875" style="2" customWidth="1"/>
    <col min="15" max="15" width="3.7265625" style="2" customWidth="1"/>
    <col min="16" max="16" width="11.453125" style="76"/>
    <col min="17" max="257" width="11.453125" style="2"/>
    <col min="258" max="258" width="31.1796875" style="2" customWidth="1"/>
    <col min="259" max="261" width="10.1796875" style="2" customWidth="1"/>
    <col min="262" max="262" width="11.7265625" style="2" customWidth="1"/>
    <col min="263" max="265" width="10.1796875" style="2" customWidth="1"/>
    <col min="266" max="266" width="8.7265625" style="2" bestFit="1" customWidth="1"/>
    <col min="267" max="267" width="11.26953125" style="2" customWidth="1"/>
    <col min="268" max="268" width="10.1796875" style="2" customWidth="1"/>
    <col min="269" max="269" width="11.7265625" style="2" customWidth="1"/>
    <col min="270" max="270" width="11.1796875" style="2" customWidth="1"/>
    <col min="271" max="271" width="12.7265625" style="2" customWidth="1"/>
    <col min="272" max="513" width="11.453125" style="2"/>
    <col min="514" max="514" width="31.1796875" style="2" customWidth="1"/>
    <col min="515" max="517" width="10.1796875" style="2" customWidth="1"/>
    <col min="518" max="518" width="11.7265625" style="2" customWidth="1"/>
    <col min="519" max="521" width="10.1796875" style="2" customWidth="1"/>
    <col min="522" max="522" width="8.7265625" style="2" bestFit="1" customWidth="1"/>
    <col min="523" max="523" width="11.26953125" style="2" customWidth="1"/>
    <col min="524" max="524" width="10.1796875" style="2" customWidth="1"/>
    <col min="525" max="525" width="11.7265625" style="2" customWidth="1"/>
    <col min="526" max="526" width="11.1796875" style="2" customWidth="1"/>
    <col min="527" max="527" width="12.7265625" style="2" customWidth="1"/>
    <col min="528" max="769" width="11.453125" style="2"/>
    <col min="770" max="770" width="31.1796875" style="2" customWidth="1"/>
    <col min="771" max="773" width="10.1796875" style="2" customWidth="1"/>
    <col min="774" max="774" width="11.7265625" style="2" customWidth="1"/>
    <col min="775" max="777" width="10.1796875" style="2" customWidth="1"/>
    <col min="778" max="778" width="8.7265625" style="2" bestFit="1" customWidth="1"/>
    <col min="779" max="779" width="11.26953125" style="2" customWidth="1"/>
    <col min="780" max="780" width="10.1796875" style="2" customWidth="1"/>
    <col min="781" max="781" width="11.7265625" style="2" customWidth="1"/>
    <col min="782" max="782" width="11.1796875" style="2" customWidth="1"/>
    <col min="783" max="783" width="12.7265625" style="2" customWidth="1"/>
    <col min="784" max="1025" width="11.453125" style="2"/>
    <col min="1026" max="1026" width="31.1796875" style="2" customWidth="1"/>
    <col min="1027" max="1029" width="10.1796875" style="2" customWidth="1"/>
    <col min="1030" max="1030" width="11.7265625" style="2" customWidth="1"/>
    <col min="1031" max="1033" width="10.1796875" style="2" customWidth="1"/>
    <col min="1034" max="1034" width="8.7265625" style="2" bestFit="1" customWidth="1"/>
    <col min="1035" max="1035" width="11.26953125" style="2" customWidth="1"/>
    <col min="1036" max="1036" width="10.1796875" style="2" customWidth="1"/>
    <col min="1037" max="1037" width="11.7265625" style="2" customWidth="1"/>
    <col min="1038" max="1038" width="11.1796875" style="2" customWidth="1"/>
    <col min="1039" max="1039" width="12.7265625" style="2" customWidth="1"/>
    <col min="1040" max="1281" width="11.453125" style="2"/>
    <col min="1282" max="1282" width="31.1796875" style="2" customWidth="1"/>
    <col min="1283" max="1285" width="10.1796875" style="2" customWidth="1"/>
    <col min="1286" max="1286" width="11.7265625" style="2" customWidth="1"/>
    <col min="1287" max="1289" width="10.1796875" style="2" customWidth="1"/>
    <col min="1290" max="1290" width="8.7265625" style="2" bestFit="1" customWidth="1"/>
    <col min="1291" max="1291" width="11.26953125" style="2" customWidth="1"/>
    <col min="1292" max="1292" width="10.1796875" style="2" customWidth="1"/>
    <col min="1293" max="1293" width="11.7265625" style="2" customWidth="1"/>
    <col min="1294" max="1294" width="11.1796875" style="2" customWidth="1"/>
    <col min="1295" max="1295" width="12.7265625" style="2" customWidth="1"/>
    <col min="1296" max="1537" width="11.453125" style="2"/>
    <col min="1538" max="1538" width="31.1796875" style="2" customWidth="1"/>
    <col min="1539" max="1541" width="10.1796875" style="2" customWidth="1"/>
    <col min="1542" max="1542" width="11.7265625" style="2" customWidth="1"/>
    <col min="1543" max="1545" width="10.1796875" style="2" customWidth="1"/>
    <col min="1546" max="1546" width="8.7265625" style="2" bestFit="1" customWidth="1"/>
    <col min="1547" max="1547" width="11.26953125" style="2" customWidth="1"/>
    <col min="1548" max="1548" width="10.1796875" style="2" customWidth="1"/>
    <col min="1549" max="1549" width="11.7265625" style="2" customWidth="1"/>
    <col min="1550" max="1550" width="11.1796875" style="2" customWidth="1"/>
    <col min="1551" max="1551" width="12.7265625" style="2" customWidth="1"/>
    <col min="1552" max="1793" width="11.453125" style="2"/>
    <col min="1794" max="1794" width="31.1796875" style="2" customWidth="1"/>
    <col min="1795" max="1797" width="10.1796875" style="2" customWidth="1"/>
    <col min="1798" max="1798" width="11.7265625" style="2" customWidth="1"/>
    <col min="1799" max="1801" width="10.1796875" style="2" customWidth="1"/>
    <col min="1802" max="1802" width="8.7265625" style="2" bestFit="1" customWidth="1"/>
    <col min="1803" max="1803" width="11.26953125" style="2" customWidth="1"/>
    <col min="1804" max="1804" width="10.1796875" style="2" customWidth="1"/>
    <col min="1805" max="1805" width="11.7265625" style="2" customWidth="1"/>
    <col min="1806" max="1806" width="11.1796875" style="2" customWidth="1"/>
    <col min="1807" max="1807" width="12.7265625" style="2" customWidth="1"/>
    <col min="1808" max="2049" width="11.453125" style="2"/>
    <col min="2050" max="2050" width="31.1796875" style="2" customWidth="1"/>
    <col min="2051" max="2053" width="10.1796875" style="2" customWidth="1"/>
    <col min="2054" max="2054" width="11.7265625" style="2" customWidth="1"/>
    <col min="2055" max="2057" width="10.1796875" style="2" customWidth="1"/>
    <col min="2058" max="2058" width="8.7265625" style="2" bestFit="1" customWidth="1"/>
    <col min="2059" max="2059" width="11.26953125" style="2" customWidth="1"/>
    <col min="2060" max="2060" width="10.1796875" style="2" customWidth="1"/>
    <col min="2061" max="2061" width="11.7265625" style="2" customWidth="1"/>
    <col min="2062" max="2062" width="11.1796875" style="2" customWidth="1"/>
    <col min="2063" max="2063" width="12.7265625" style="2" customWidth="1"/>
    <col min="2064" max="2305" width="11.453125" style="2"/>
    <col min="2306" max="2306" width="31.1796875" style="2" customWidth="1"/>
    <col min="2307" max="2309" width="10.1796875" style="2" customWidth="1"/>
    <col min="2310" max="2310" width="11.7265625" style="2" customWidth="1"/>
    <col min="2311" max="2313" width="10.1796875" style="2" customWidth="1"/>
    <col min="2314" max="2314" width="8.7265625" style="2" bestFit="1" customWidth="1"/>
    <col min="2315" max="2315" width="11.26953125" style="2" customWidth="1"/>
    <col min="2316" max="2316" width="10.1796875" style="2" customWidth="1"/>
    <col min="2317" max="2317" width="11.7265625" style="2" customWidth="1"/>
    <col min="2318" max="2318" width="11.1796875" style="2" customWidth="1"/>
    <col min="2319" max="2319" width="12.7265625" style="2" customWidth="1"/>
    <col min="2320" max="2561" width="11.453125" style="2"/>
    <col min="2562" max="2562" width="31.1796875" style="2" customWidth="1"/>
    <col min="2563" max="2565" width="10.1796875" style="2" customWidth="1"/>
    <col min="2566" max="2566" width="11.7265625" style="2" customWidth="1"/>
    <col min="2567" max="2569" width="10.1796875" style="2" customWidth="1"/>
    <col min="2570" max="2570" width="8.7265625" style="2" bestFit="1" customWidth="1"/>
    <col min="2571" max="2571" width="11.26953125" style="2" customWidth="1"/>
    <col min="2572" max="2572" width="10.1796875" style="2" customWidth="1"/>
    <col min="2573" max="2573" width="11.7265625" style="2" customWidth="1"/>
    <col min="2574" max="2574" width="11.1796875" style="2" customWidth="1"/>
    <col min="2575" max="2575" width="12.7265625" style="2" customWidth="1"/>
    <col min="2576" max="2817" width="11.453125" style="2"/>
    <col min="2818" max="2818" width="31.1796875" style="2" customWidth="1"/>
    <col min="2819" max="2821" width="10.1796875" style="2" customWidth="1"/>
    <col min="2822" max="2822" width="11.7265625" style="2" customWidth="1"/>
    <col min="2823" max="2825" width="10.1796875" style="2" customWidth="1"/>
    <col min="2826" max="2826" width="8.7265625" style="2" bestFit="1" customWidth="1"/>
    <col min="2827" max="2827" width="11.26953125" style="2" customWidth="1"/>
    <col min="2828" max="2828" width="10.1796875" style="2" customWidth="1"/>
    <col min="2829" max="2829" width="11.7265625" style="2" customWidth="1"/>
    <col min="2830" max="2830" width="11.1796875" style="2" customWidth="1"/>
    <col min="2831" max="2831" width="12.7265625" style="2" customWidth="1"/>
    <col min="2832" max="3073" width="11.453125" style="2"/>
    <col min="3074" max="3074" width="31.1796875" style="2" customWidth="1"/>
    <col min="3075" max="3077" width="10.1796875" style="2" customWidth="1"/>
    <col min="3078" max="3078" width="11.7265625" style="2" customWidth="1"/>
    <col min="3079" max="3081" width="10.1796875" style="2" customWidth="1"/>
    <col min="3082" max="3082" width="8.7265625" style="2" bestFit="1" customWidth="1"/>
    <col min="3083" max="3083" width="11.26953125" style="2" customWidth="1"/>
    <col min="3084" max="3084" width="10.1796875" style="2" customWidth="1"/>
    <col min="3085" max="3085" width="11.7265625" style="2" customWidth="1"/>
    <col min="3086" max="3086" width="11.1796875" style="2" customWidth="1"/>
    <col min="3087" max="3087" width="12.7265625" style="2" customWidth="1"/>
    <col min="3088" max="3329" width="11.453125" style="2"/>
    <col min="3330" max="3330" width="31.1796875" style="2" customWidth="1"/>
    <col min="3331" max="3333" width="10.1796875" style="2" customWidth="1"/>
    <col min="3334" max="3334" width="11.7265625" style="2" customWidth="1"/>
    <col min="3335" max="3337" width="10.1796875" style="2" customWidth="1"/>
    <col min="3338" max="3338" width="8.7265625" style="2" bestFit="1" customWidth="1"/>
    <col min="3339" max="3339" width="11.26953125" style="2" customWidth="1"/>
    <col min="3340" max="3340" width="10.1796875" style="2" customWidth="1"/>
    <col min="3341" max="3341" width="11.7265625" style="2" customWidth="1"/>
    <col min="3342" max="3342" width="11.1796875" style="2" customWidth="1"/>
    <col min="3343" max="3343" width="12.7265625" style="2" customWidth="1"/>
    <col min="3344" max="3585" width="11.453125" style="2"/>
    <col min="3586" max="3586" width="31.1796875" style="2" customWidth="1"/>
    <col min="3587" max="3589" width="10.1796875" style="2" customWidth="1"/>
    <col min="3590" max="3590" width="11.7265625" style="2" customWidth="1"/>
    <col min="3591" max="3593" width="10.1796875" style="2" customWidth="1"/>
    <col min="3594" max="3594" width="8.7265625" style="2" bestFit="1" customWidth="1"/>
    <col min="3595" max="3595" width="11.26953125" style="2" customWidth="1"/>
    <col min="3596" max="3596" width="10.1796875" style="2" customWidth="1"/>
    <col min="3597" max="3597" width="11.7265625" style="2" customWidth="1"/>
    <col min="3598" max="3598" width="11.1796875" style="2" customWidth="1"/>
    <col min="3599" max="3599" width="12.7265625" style="2" customWidth="1"/>
    <col min="3600" max="3841" width="11.453125" style="2"/>
    <col min="3842" max="3842" width="31.1796875" style="2" customWidth="1"/>
    <col min="3843" max="3845" width="10.1796875" style="2" customWidth="1"/>
    <col min="3846" max="3846" width="11.7265625" style="2" customWidth="1"/>
    <col min="3847" max="3849" width="10.1796875" style="2" customWidth="1"/>
    <col min="3850" max="3850" width="8.7265625" style="2" bestFit="1" customWidth="1"/>
    <col min="3851" max="3851" width="11.26953125" style="2" customWidth="1"/>
    <col min="3852" max="3852" width="10.1796875" style="2" customWidth="1"/>
    <col min="3853" max="3853" width="11.7265625" style="2" customWidth="1"/>
    <col min="3854" max="3854" width="11.1796875" style="2" customWidth="1"/>
    <col min="3855" max="3855" width="12.7265625" style="2" customWidth="1"/>
    <col min="3856" max="4097" width="11.453125" style="2"/>
    <col min="4098" max="4098" width="31.1796875" style="2" customWidth="1"/>
    <col min="4099" max="4101" width="10.1796875" style="2" customWidth="1"/>
    <col min="4102" max="4102" width="11.7265625" style="2" customWidth="1"/>
    <col min="4103" max="4105" width="10.1796875" style="2" customWidth="1"/>
    <col min="4106" max="4106" width="8.7265625" style="2" bestFit="1" customWidth="1"/>
    <col min="4107" max="4107" width="11.26953125" style="2" customWidth="1"/>
    <col min="4108" max="4108" width="10.1796875" style="2" customWidth="1"/>
    <col min="4109" max="4109" width="11.7265625" style="2" customWidth="1"/>
    <col min="4110" max="4110" width="11.1796875" style="2" customWidth="1"/>
    <col min="4111" max="4111" width="12.7265625" style="2" customWidth="1"/>
    <col min="4112" max="4353" width="11.453125" style="2"/>
    <col min="4354" max="4354" width="31.1796875" style="2" customWidth="1"/>
    <col min="4355" max="4357" width="10.1796875" style="2" customWidth="1"/>
    <col min="4358" max="4358" width="11.7265625" style="2" customWidth="1"/>
    <col min="4359" max="4361" width="10.1796875" style="2" customWidth="1"/>
    <col min="4362" max="4362" width="8.7265625" style="2" bestFit="1" customWidth="1"/>
    <col min="4363" max="4363" width="11.26953125" style="2" customWidth="1"/>
    <col min="4364" max="4364" width="10.1796875" style="2" customWidth="1"/>
    <col min="4365" max="4365" width="11.7265625" style="2" customWidth="1"/>
    <col min="4366" max="4366" width="11.1796875" style="2" customWidth="1"/>
    <col min="4367" max="4367" width="12.7265625" style="2" customWidth="1"/>
    <col min="4368" max="4609" width="11.453125" style="2"/>
    <col min="4610" max="4610" width="31.1796875" style="2" customWidth="1"/>
    <col min="4611" max="4613" width="10.1796875" style="2" customWidth="1"/>
    <col min="4614" max="4614" width="11.7265625" style="2" customWidth="1"/>
    <col min="4615" max="4617" width="10.1796875" style="2" customWidth="1"/>
    <col min="4618" max="4618" width="8.7265625" style="2" bestFit="1" customWidth="1"/>
    <col min="4619" max="4619" width="11.26953125" style="2" customWidth="1"/>
    <col min="4620" max="4620" width="10.1796875" style="2" customWidth="1"/>
    <col min="4621" max="4621" width="11.7265625" style="2" customWidth="1"/>
    <col min="4622" max="4622" width="11.1796875" style="2" customWidth="1"/>
    <col min="4623" max="4623" width="12.7265625" style="2" customWidth="1"/>
    <col min="4624" max="4865" width="11.453125" style="2"/>
    <col min="4866" max="4866" width="31.1796875" style="2" customWidth="1"/>
    <col min="4867" max="4869" width="10.1796875" style="2" customWidth="1"/>
    <col min="4870" max="4870" width="11.7265625" style="2" customWidth="1"/>
    <col min="4871" max="4873" width="10.1796875" style="2" customWidth="1"/>
    <col min="4874" max="4874" width="8.7265625" style="2" bestFit="1" customWidth="1"/>
    <col min="4875" max="4875" width="11.26953125" style="2" customWidth="1"/>
    <col min="4876" max="4876" width="10.1796875" style="2" customWidth="1"/>
    <col min="4877" max="4877" width="11.7265625" style="2" customWidth="1"/>
    <col min="4878" max="4878" width="11.1796875" style="2" customWidth="1"/>
    <col min="4879" max="4879" width="12.7265625" style="2" customWidth="1"/>
    <col min="4880" max="5121" width="11.453125" style="2"/>
    <col min="5122" max="5122" width="31.1796875" style="2" customWidth="1"/>
    <col min="5123" max="5125" width="10.1796875" style="2" customWidth="1"/>
    <col min="5126" max="5126" width="11.7265625" style="2" customWidth="1"/>
    <col min="5127" max="5129" width="10.1796875" style="2" customWidth="1"/>
    <col min="5130" max="5130" width="8.7265625" style="2" bestFit="1" customWidth="1"/>
    <col min="5131" max="5131" width="11.26953125" style="2" customWidth="1"/>
    <col min="5132" max="5132" width="10.1796875" style="2" customWidth="1"/>
    <col min="5133" max="5133" width="11.7265625" style="2" customWidth="1"/>
    <col min="5134" max="5134" width="11.1796875" style="2" customWidth="1"/>
    <col min="5135" max="5135" width="12.7265625" style="2" customWidth="1"/>
    <col min="5136" max="5377" width="11.453125" style="2"/>
    <col min="5378" max="5378" width="31.1796875" style="2" customWidth="1"/>
    <col min="5379" max="5381" width="10.1796875" style="2" customWidth="1"/>
    <col min="5382" max="5382" width="11.7265625" style="2" customWidth="1"/>
    <col min="5383" max="5385" width="10.1796875" style="2" customWidth="1"/>
    <col min="5386" max="5386" width="8.7265625" style="2" bestFit="1" customWidth="1"/>
    <col min="5387" max="5387" width="11.26953125" style="2" customWidth="1"/>
    <col min="5388" max="5388" width="10.1796875" style="2" customWidth="1"/>
    <col min="5389" max="5389" width="11.7265625" style="2" customWidth="1"/>
    <col min="5390" max="5390" width="11.1796875" style="2" customWidth="1"/>
    <col min="5391" max="5391" width="12.7265625" style="2" customWidth="1"/>
    <col min="5392" max="5633" width="11.453125" style="2"/>
    <col min="5634" max="5634" width="31.1796875" style="2" customWidth="1"/>
    <col min="5635" max="5637" width="10.1796875" style="2" customWidth="1"/>
    <col min="5638" max="5638" width="11.7265625" style="2" customWidth="1"/>
    <col min="5639" max="5641" width="10.1796875" style="2" customWidth="1"/>
    <col min="5642" max="5642" width="8.7265625" style="2" bestFit="1" customWidth="1"/>
    <col min="5643" max="5643" width="11.26953125" style="2" customWidth="1"/>
    <col min="5644" max="5644" width="10.1796875" style="2" customWidth="1"/>
    <col min="5645" max="5645" width="11.7265625" style="2" customWidth="1"/>
    <col min="5646" max="5646" width="11.1796875" style="2" customWidth="1"/>
    <col min="5647" max="5647" width="12.7265625" style="2" customWidth="1"/>
    <col min="5648" max="5889" width="11.453125" style="2"/>
    <col min="5890" max="5890" width="31.1796875" style="2" customWidth="1"/>
    <col min="5891" max="5893" width="10.1796875" style="2" customWidth="1"/>
    <col min="5894" max="5894" width="11.7265625" style="2" customWidth="1"/>
    <col min="5895" max="5897" width="10.1796875" style="2" customWidth="1"/>
    <col min="5898" max="5898" width="8.7265625" style="2" bestFit="1" customWidth="1"/>
    <col min="5899" max="5899" width="11.26953125" style="2" customWidth="1"/>
    <col min="5900" max="5900" width="10.1796875" style="2" customWidth="1"/>
    <col min="5901" max="5901" width="11.7265625" style="2" customWidth="1"/>
    <col min="5902" max="5902" width="11.1796875" style="2" customWidth="1"/>
    <col min="5903" max="5903" width="12.7265625" style="2" customWidth="1"/>
    <col min="5904" max="6145" width="11.453125" style="2"/>
    <col min="6146" max="6146" width="31.1796875" style="2" customWidth="1"/>
    <col min="6147" max="6149" width="10.1796875" style="2" customWidth="1"/>
    <col min="6150" max="6150" width="11.7265625" style="2" customWidth="1"/>
    <col min="6151" max="6153" width="10.1796875" style="2" customWidth="1"/>
    <col min="6154" max="6154" width="8.7265625" style="2" bestFit="1" customWidth="1"/>
    <col min="6155" max="6155" width="11.26953125" style="2" customWidth="1"/>
    <col min="6156" max="6156" width="10.1796875" style="2" customWidth="1"/>
    <col min="6157" max="6157" width="11.7265625" style="2" customWidth="1"/>
    <col min="6158" max="6158" width="11.1796875" style="2" customWidth="1"/>
    <col min="6159" max="6159" width="12.7265625" style="2" customWidth="1"/>
    <col min="6160" max="6401" width="11.453125" style="2"/>
    <col min="6402" max="6402" width="31.1796875" style="2" customWidth="1"/>
    <col min="6403" max="6405" width="10.1796875" style="2" customWidth="1"/>
    <col min="6406" max="6406" width="11.7265625" style="2" customWidth="1"/>
    <col min="6407" max="6409" width="10.1796875" style="2" customWidth="1"/>
    <col min="6410" max="6410" width="8.7265625" style="2" bestFit="1" customWidth="1"/>
    <col min="6411" max="6411" width="11.26953125" style="2" customWidth="1"/>
    <col min="6412" max="6412" width="10.1796875" style="2" customWidth="1"/>
    <col min="6413" max="6413" width="11.7265625" style="2" customWidth="1"/>
    <col min="6414" max="6414" width="11.1796875" style="2" customWidth="1"/>
    <col min="6415" max="6415" width="12.7265625" style="2" customWidth="1"/>
    <col min="6416" max="6657" width="11.453125" style="2"/>
    <col min="6658" max="6658" width="31.1796875" style="2" customWidth="1"/>
    <col min="6659" max="6661" width="10.1796875" style="2" customWidth="1"/>
    <col min="6662" max="6662" width="11.7265625" style="2" customWidth="1"/>
    <col min="6663" max="6665" width="10.1796875" style="2" customWidth="1"/>
    <col min="6666" max="6666" width="8.7265625" style="2" bestFit="1" customWidth="1"/>
    <col min="6667" max="6667" width="11.26953125" style="2" customWidth="1"/>
    <col min="6668" max="6668" width="10.1796875" style="2" customWidth="1"/>
    <col min="6669" max="6669" width="11.7265625" style="2" customWidth="1"/>
    <col min="6670" max="6670" width="11.1796875" style="2" customWidth="1"/>
    <col min="6671" max="6671" width="12.7265625" style="2" customWidth="1"/>
    <col min="6672" max="6913" width="11.453125" style="2"/>
    <col min="6914" max="6914" width="31.1796875" style="2" customWidth="1"/>
    <col min="6915" max="6917" width="10.1796875" style="2" customWidth="1"/>
    <col min="6918" max="6918" width="11.7265625" style="2" customWidth="1"/>
    <col min="6919" max="6921" width="10.1796875" style="2" customWidth="1"/>
    <col min="6922" max="6922" width="8.7265625" style="2" bestFit="1" customWidth="1"/>
    <col min="6923" max="6923" width="11.26953125" style="2" customWidth="1"/>
    <col min="6924" max="6924" width="10.1796875" style="2" customWidth="1"/>
    <col min="6925" max="6925" width="11.7265625" style="2" customWidth="1"/>
    <col min="6926" max="6926" width="11.1796875" style="2" customWidth="1"/>
    <col min="6927" max="6927" width="12.7265625" style="2" customWidth="1"/>
    <col min="6928" max="7169" width="11.453125" style="2"/>
    <col min="7170" max="7170" width="31.1796875" style="2" customWidth="1"/>
    <col min="7171" max="7173" width="10.1796875" style="2" customWidth="1"/>
    <col min="7174" max="7174" width="11.7265625" style="2" customWidth="1"/>
    <col min="7175" max="7177" width="10.1796875" style="2" customWidth="1"/>
    <col min="7178" max="7178" width="8.7265625" style="2" bestFit="1" customWidth="1"/>
    <col min="7179" max="7179" width="11.26953125" style="2" customWidth="1"/>
    <col min="7180" max="7180" width="10.1796875" style="2" customWidth="1"/>
    <col min="7181" max="7181" width="11.7265625" style="2" customWidth="1"/>
    <col min="7182" max="7182" width="11.1796875" style="2" customWidth="1"/>
    <col min="7183" max="7183" width="12.7265625" style="2" customWidth="1"/>
    <col min="7184" max="7425" width="11.453125" style="2"/>
    <col min="7426" max="7426" width="31.1796875" style="2" customWidth="1"/>
    <col min="7427" max="7429" width="10.1796875" style="2" customWidth="1"/>
    <col min="7430" max="7430" width="11.7265625" style="2" customWidth="1"/>
    <col min="7431" max="7433" width="10.1796875" style="2" customWidth="1"/>
    <col min="7434" max="7434" width="8.7265625" style="2" bestFit="1" customWidth="1"/>
    <col min="7435" max="7435" width="11.26953125" style="2" customWidth="1"/>
    <col min="7436" max="7436" width="10.1796875" style="2" customWidth="1"/>
    <col min="7437" max="7437" width="11.7265625" style="2" customWidth="1"/>
    <col min="7438" max="7438" width="11.1796875" style="2" customWidth="1"/>
    <col min="7439" max="7439" width="12.7265625" style="2" customWidth="1"/>
    <col min="7440" max="7681" width="11.453125" style="2"/>
    <col min="7682" max="7682" width="31.1796875" style="2" customWidth="1"/>
    <col min="7683" max="7685" width="10.1796875" style="2" customWidth="1"/>
    <col min="7686" max="7686" width="11.7265625" style="2" customWidth="1"/>
    <col min="7687" max="7689" width="10.1796875" style="2" customWidth="1"/>
    <col min="7690" max="7690" width="8.7265625" style="2" bestFit="1" customWidth="1"/>
    <col min="7691" max="7691" width="11.26953125" style="2" customWidth="1"/>
    <col min="7692" max="7692" width="10.1796875" style="2" customWidth="1"/>
    <col min="7693" max="7693" width="11.7265625" style="2" customWidth="1"/>
    <col min="7694" max="7694" width="11.1796875" style="2" customWidth="1"/>
    <col min="7695" max="7695" width="12.7265625" style="2" customWidth="1"/>
    <col min="7696" max="7937" width="11.453125" style="2"/>
    <col min="7938" max="7938" width="31.1796875" style="2" customWidth="1"/>
    <col min="7939" max="7941" width="10.1796875" style="2" customWidth="1"/>
    <col min="7942" max="7942" width="11.7265625" style="2" customWidth="1"/>
    <col min="7943" max="7945" width="10.1796875" style="2" customWidth="1"/>
    <col min="7946" max="7946" width="8.7265625" style="2" bestFit="1" customWidth="1"/>
    <col min="7947" max="7947" width="11.26953125" style="2" customWidth="1"/>
    <col min="7948" max="7948" width="10.1796875" style="2" customWidth="1"/>
    <col min="7949" max="7949" width="11.7265625" style="2" customWidth="1"/>
    <col min="7950" max="7950" width="11.1796875" style="2" customWidth="1"/>
    <col min="7951" max="7951" width="12.7265625" style="2" customWidth="1"/>
    <col min="7952" max="8193" width="11.453125" style="2"/>
    <col min="8194" max="8194" width="31.1796875" style="2" customWidth="1"/>
    <col min="8195" max="8197" width="10.1796875" style="2" customWidth="1"/>
    <col min="8198" max="8198" width="11.7265625" style="2" customWidth="1"/>
    <col min="8199" max="8201" width="10.1796875" style="2" customWidth="1"/>
    <col min="8202" max="8202" width="8.7265625" style="2" bestFit="1" customWidth="1"/>
    <col min="8203" max="8203" width="11.26953125" style="2" customWidth="1"/>
    <col min="8204" max="8204" width="10.1796875" style="2" customWidth="1"/>
    <col min="8205" max="8205" width="11.7265625" style="2" customWidth="1"/>
    <col min="8206" max="8206" width="11.1796875" style="2" customWidth="1"/>
    <col min="8207" max="8207" width="12.7265625" style="2" customWidth="1"/>
    <col min="8208" max="8449" width="11.453125" style="2"/>
    <col min="8450" max="8450" width="31.1796875" style="2" customWidth="1"/>
    <col min="8451" max="8453" width="10.1796875" style="2" customWidth="1"/>
    <col min="8454" max="8454" width="11.7265625" style="2" customWidth="1"/>
    <col min="8455" max="8457" width="10.1796875" style="2" customWidth="1"/>
    <col min="8458" max="8458" width="8.7265625" style="2" bestFit="1" customWidth="1"/>
    <col min="8459" max="8459" width="11.26953125" style="2" customWidth="1"/>
    <col min="8460" max="8460" width="10.1796875" style="2" customWidth="1"/>
    <col min="8461" max="8461" width="11.7265625" style="2" customWidth="1"/>
    <col min="8462" max="8462" width="11.1796875" style="2" customWidth="1"/>
    <col min="8463" max="8463" width="12.7265625" style="2" customWidth="1"/>
    <col min="8464" max="8705" width="11.453125" style="2"/>
    <col min="8706" max="8706" width="31.1796875" style="2" customWidth="1"/>
    <col min="8707" max="8709" width="10.1796875" style="2" customWidth="1"/>
    <col min="8710" max="8710" width="11.7265625" style="2" customWidth="1"/>
    <col min="8711" max="8713" width="10.1796875" style="2" customWidth="1"/>
    <col min="8714" max="8714" width="8.7265625" style="2" bestFit="1" customWidth="1"/>
    <col min="8715" max="8715" width="11.26953125" style="2" customWidth="1"/>
    <col min="8716" max="8716" width="10.1796875" style="2" customWidth="1"/>
    <col min="8717" max="8717" width="11.7265625" style="2" customWidth="1"/>
    <col min="8718" max="8718" width="11.1796875" style="2" customWidth="1"/>
    <col min="8719" max="8719" width="12.7265625" style="2" customWidth="1"/>
    <col min="8720" max="8961" width="11.453125" style="2"/>
    <col min="8962" max="8962" width="31.1796875" style="2" customWidth="1"/>
    <col min="8963" max="8965" width="10.1796875" style="2" customWidth="1"/>
    <col min="8966" max="8966" width="11.7265625" style="2" customWidth="1"/>
    <col min="8967" max="8969" width="10.1796875" style="2" customWidth="1"/>
    <col min="8970" max="8970" width="8.7265625" style="2" bestFit="1" customWidth="1"/>
    <col min="8971" max="8971" width="11.26953125" style="2" customWidth="1"/>
    <col min="8972" max="8972" width="10.1796875" style="2" customWidth="1"/>
    <col min="8973" max="8973" width="11.7265625" style="2" customWidth="1"/>
    <col min="8974" max="8974" width="11.1796875" style="2" customWidth="1"/>
    <col min="8975" max="8975" width="12.7265625" style="2" customWidth="1"/>
    <col min="8976" max="9217" width="11.453125" style="2"/>
    <col min="9218" max="9218" width="31.1796875" style="2" customWidth="1"/>
    <col min="9219" max="9221" width="10.1796875" style="2" customWidth="1"/>
    <col min="9222" max="9222" width="11.7265625" style="2" customWidth="1"/>
    <col min="9223" max="9225" width="10.1796875" style="2" customWidth="1"/>
    <col min="9226" max="9226" width="8.7265625" style="2" bestFit="1" customWidth="1"/>
    <col min="9227" max="9227" width="11.26953125" style="2" customWidth="1"/>
    <col min="9228" max="9228" width="10.1796875" style="2" customWidth="1"/>
    <col min="9229" max="9229" width="11.7265625" style="2" customWidth="1"/>
    <col min="9230" max="9230" width="11.1796875" style="2" customWidth="1"/>
    <col min="9231" max="9231" width="12.7265625" style="2" customWidth="1"/>
    <col min="9232" max="9473" width="11.453125" style="2"/>
    <col min="9474" max="9474" width="31.1796875" style="2" customWidth="1"/>
    <col min="9475" max="9477" width="10.1796875" style="2" customWidth="1"/>
    <col min="9478" max="9478" width="11.7265625" style="2" customWidth="1"/>
    <col min="9479" max="9481" width="10.1796875" style="2" customWidth="1"/>
    <col min="9482" max="9482" width="8.7265625" style="2" bestFit="1" customWidth="1"/>
    <col min="9483" max="9483" width="11.26953125" style="2" customWidth="1"/>
    <col min="9484" max="9484" width="10.1796875" style="2" customWidth="1"/>
    <col min="9485" max="9485" width="11.7265625" style="2" customWidth="1"/>
    <col min="9486" max="9486" width="11.1796875" style="2" customWidth="1"/>
    <col min="9487" max="9487" width="12.7265625" style="2" customWidth="1"/>
    <col min="9488" max="9729" width="11.453125" style="2"/>
    <col min="9730" max="9730" width="31.1796875" style="2" customWidth="1"/>
    <col min="9731" max="9733" width="10.1796875" style="2" customWidth="1"/>
    <col min="9734" max="9734" width="11.7265625" style="2" customWidth="1"/>
    <col min="9735" max="9737" width="10.1796875" style="2" customWidth="1"/>
    <col min="9738" max="9738" width="8.7265625" style="2" bestFit="1" customWidth="1"/>
    <col min="9739" max="9739" width="11.26953125" style="2" customWidth="1"/>
    <col min="9740" max="9740" width="10.1796875" style="2" customWidth="1"/>
    <col min="9741" max="9741" width="11.7265625" style="2" customWidth="1"/>
    <col min="9742" max="9742" width="11.1796875" style="2" customWidth="1"/>
    <col min="9743" max="9743" width="12.7265625" style="2" customWidth="1"/>
    <col min="9744" max="9985" width="11.453125" style="2"/>
    <col min="9986" max="9986" width="31.1796875" style="2" customWidth="1"/>
    <col min="9987" max="9989" width="10.1796875" style="2" customWidth="1"/>
    <col min="9990" max="9990" width="11.7265625" style="2" customWidth="1"/>
    <col min="9991" max="9993" width="10.1796875" style="2" customWidth="1"/>
    <col min="9994" max="9994" width="8.7265625" style="2" bestFit="1" customWidth="1"/>
    <col min="9995" max="9995" width="11.26953125" style="2" customWidth="1"/>
    <col min="9996" max="9996" width="10.1796875" style="2" customWidth="1"/>
    <col min="9997" max="9997" width="11.7265625" style="2" customWidth="1"/>
    <col min="9998" max="9998" width="11.1796875" style="2" customWidth="1"/>
    <col min="9999" max="9999" width="12.7265625" style="2" customWidth="1"/>
    <col min="10000" max="10241" width="11.453125" style="2"/>
    <col min="10242" max="10242" width="31.1796875" style="2" customWidth="1"/>
    <col min="10243" max="10245" width="10.1796875" style="2" customWidth="1"/>
    <col min="10246" max="10246" width="11.7265625" style="2" customWidth="1"/>
    <col min="10247" max="10249" width="10.1796875" style="2" customWidth="1"/>
    <col min="10250" max="10250" width="8.7265625" style="2" bestFit="1" customWidth="1"/>
    <col min="10251" max="10251" width="11.26953125" style="2" customWidth="1"/>
    <col min="10252" max="10252" width="10.1796875" style="2" customWidth="1"/>
    <col min="10253" max="10253" width="11.7265625" style="2" customWidth="1"/>
    <col min="10254" max="10254" width="11.1796875" style="2" customWidth="1"/>
    <col min="10255" max="10255" width="12.7265625" style="2" customWidth="1"/>
    <col min="10256" max="10497" width="11.453125" style="2"/>
    <col min="10498" max="10498" width="31.1796875" style="2" customWidth="1"/>
    <col min="10499" max="10501" width="10.1796875" style="2" customWidth="1"/>
    <col min="10502" max="10502" width="11.7265625" style="2" customWidth="1"/>
    <col min="10503" max="10505" width="10.1796875" style="2" customWidth="1"/>
    <col min="10506" max="10506" width="8.7265625" style="2" bestFit="1" customWidth="1"/>
    <col min="10507" max="10507" width="11.26953125" style="2" customWidth="1"/>
    <col min="10508" max="10508" width="10.1796875" style="2" customWidth="1"/>
    <col min="10509" max="10509" width="11.7265625" style="2" customWidth="1"/>
    <col min="10510" max="10510" width="11.1796875" style="2" customWidth="1"/>
    <col min="10511" max="10511" width="12.7265625" style="2" customWidth="1"/>
    <col min="10512" max="10753" width="11.453125" style="2"/>
    <col min="10754" max="10754" width="31.1796875" style="2" customWidth="1"/>
    <col min="10755" max="10757" width="10.1796875" style="2" customWidth="1"/>
    <col min="10758" max="10758" width="11.7265625" style="2" customWidth="1"/>
    <col min="10759" max="10761" width="10.1796875" style="2" customWidth="1"/>
    <col min="10762" max="10762" width="8.7265625" style="2" bestFit="1" customWidth="1"/>
    <col min="10763" max="10763" width="11.26953125" style="2" customWidth="1"/>
    <col min="10764" max="10764" width="10.1796875" style="2" customWidth="1"/>
    <col min="10765" max="10765" width="11.7265625" style="2" customWidth="1"/>
    <col min="10766" max="10766" width="11.1796875" style="2" customWidth="1"/>
    <col min="10767" max="10767" width="12.7265625" style="2" customWidth="1"/>
    <col min="10768" max="11009" width="11.453125" style="2"/>
    <col min="11010" max="11010" width="31.1796875" style="2" customWidth="1"/>
    <col min="11011" max="11013" width="10.1796875" style="2" customWidth="1"/>
    <col min="11014" max="11014" width="11.7265625" style="2" customWidth="1"/>
    <col min="11015" max="11017" width="10.1796875" style="2" customWidth="1"/>
    <col min="11018" max="11018" width="8.7265625" style="2" bestFit="1" customWidth="1"/>
    <col min="11019" max="11019" width="11.26953125" style="2" customWidth="1"/>
    <col min="11020" max="11020" width="10.1796875" style="2" customWidth="1"/>
    <col min="11021" max="11021" width="11.7265625" style="2" customWidth="1"/>
    <col min="11022" max="11022" width="11.1796875" style="2" customWidth="1"/>
    <col min="11023" max="11023" width="12.7265625" style="2" customWidth="1"/>
    <col min="11024" max="11265" width="11.453125" style="2"/>
    <col min="11266" max="11266" width="31.1796875" style="2" customWidth="1"/>
    <col min="11267" max="11269" width="10.1796875" style="2" customWidth="1"/>
    <col min="11270" max="11270" width="11.7265625" style="2" customWidth="1"/>
    <col min="11271" max="11273" width="10.1796875" style="2" customWidth="1"/>
    <col min="11274" max="11274" width="8.7265625" style="2" bestFit="1" customWidth="1"/>
    <col min="11275" max="11275" width="11.26953125" style="2" customWidth="1"/>
    <col min="11276" max="11276" width="10.1796875" style="2" customWidth="1"/>
    <col min="11277" max="11277" width="11.7265625" style="2" customWidth="1"/>
    <col min="11278" max="11278" width="11.1796875" style="2" customWidth="1"/>
    <col min="11279" max="11279" width="12.7265625" style="2" customWidth="1"/>
    <col min="11280" max="11521" width="11.453125" style="2"/>
    <col min="11522" max="11522" width="31.1796875" style="2" customWidth="1"/>
    <col min="11523" max="11525" width="10.1796875" style="2" customWidth="1"/>
    <col min="11526" max="11526" width="11.7265625" style="2" customWidth="1"/>
    <col min="11527" max="11529" width="10.1796875" style="2" customWidth="1"/>
    <col min="11530" max="11530" width="8.7265625" style="2" bestFit="1" customWidth="1"/>
    <col min="11531" max="11531" width="11.26953125" style="2" customWidth="1"/>
    <col min="11532" max="11532" width="10.1796875" style="2" customWidth="1"/>
    <col min="11533" max="11533" width="11.7265625" style="2" customWidth="1"/>
    <col min="11534" max="11534" width="11.1796875" style="2" customWidth="1"/>
    <col min="11535" max="11535" width="12.7265625" style="2" customWidth="1"/>
    <col min="11536" max="11777" width="11.453125" style="2"/>
    <col min="11778" max="11778" width="31.1796875" style="2" customWidth="1"/>
    <col min="11779" max="11781" width="10.1796875" style="2" customWidth="1"/>
    <col min="11782" max="11782" width="11.7265625" style="2" customWidth="1"/>
    <col min="11783" max="11785" width="10.1796875" style="2" customWidth="1"/>
    <col min="11786" max="11786" width="8.7265625" style="2" bestFit="1" customWidth="1"/>
    <col min="11787" max="11787" width="11.26953125" style="2" customWidth="1"/>
    <col min="11788" max="11788" width="10.1796875" style="2" customWidth="1"/>
    <col min="11789" max="11789" width="11.7265625" style="2" customWidth="1"/>
    <col min="11790" max="11790" width="11.1796875" style="2" customWidth="1"/>
    <col min="11791" max="11791" width="12.7265625" style="2" customWidth="1"/>
    <col min="11792" max="12033" width="11.453125" style="2"/>
    <col min="12034" max="12034" width="31.1796875" style="2" customWidth="1"/>
    <col min="12035" max="12037" width="10.1796875" style="2" customWidth="1"/>
    <col min="12038" max="12038" width="11.7265625" style="2" customWidth="1"/>
    <col min="12039" max="12041" width="10.1796875" style="2" customWidth="1"/>
    <col min="12042" max="12042" width="8.7265625" style="2" bestFit="1" customWidth="1"/>
    <col min="12043" max="12043" width="11.26953125" style="2" customWidth="1"/>
    <col min="12044" max="12044" width="10.1796875" style="2" customWidth="1"/>
    <col min="12045" max="12045" width="11.7265625" style="2" customWidth="1"/>
    <col min="12046" max="12046" width="11.1796875" style="2" customWidth="1"/>
    <col min="12047" max="12047" width="12.7265625" style="2" customWidth="1"/>
    <col min="12048" max="12289" width="11.453125" style="2"/>
    <col min="12290" max="12290" width="31.1796875" style="2" customWidth="1"/>
    <col min="12291" max="12293" width="10.1796875" style="2" customWidth="1"/>
    <col min="12294" max="12294" width="11.7265625" style="2" customWidth="1"/>
    <col min="12295" max="12297" width="10.1796875" style="2" customWidth="1"/>
    <col min="12298" max="12298" width="8.7265625" style="2" bestFit="1" customWidth="1"/>
    <col min="12299" max="12299" width="11.26953125" style="2" customWidth="1"/>
    <col min="12300" max="12300" width="10.1796875" style="2" customWidth="1"/>
    <col min="12301" max="12301" width="11.7265625" style="2" customWidth="1"/>
    <col min="12302" max="12302" width="11.1796875" style="2" customWidth="1"/>
    <col min="12303" max="12303" width="12.7265625" style="2" customWidth="1"/>
    <col min="12304" max="12545" width="11.453125" style="2"/>
    <col min="12546" max="12546" width="31.1796875" style="2" customWidth="1"/>
    <col min="12547" max="12549" width="10.1796875" style="2" customWidth="1"/>
    <col min="12550" max="12550" width="11.7265625" style="2" customWidth="1"/>
    <col min="12551" max="12553" width="10.1796875" style="2" customWidth="1"/>
    <col min="12554" max="12554" width="8.7265625" style="2" bestFit="1" customWidth="1"/>
    <col min="12555" max="12555" width="11.26953125" style="2" customWidth="1"/>
    <col min="12556" max="12556" width="10.1796875" style="2" customWidth="1"/>
    <col min="12557" max="12557" width="11.7265625" style="2" customWidth="1"/>
    <col min="12558" max="12558" width="11.1796875" style="2" customWidth="1"/>
    <col min="12559" max="12559" width="12.7265625" style="2" customWidth="1"/>
    <col min="12560" max="12801" width="11.453125" style="2"/>
    <col min="12802" max="12802" width="31.1796875" style="2" customWidth="1"/>
    <col min="12803" max="12805" width="10.1796875" style="2" customWidth="1"/>
    <col min="12806" max="12806" width="11.7265625" style="2" customWidth="1"/>
    <col min="12807" max="12809" width="10.1796875" style="2" customWidth="1"/>
    <col min="12810" max="12810" width="8.7265625" style="2" bestFit="1" customWidth="1"/>
    <col min="12811" max="12811" width="11.26953125" style="2" customWidth="1"/>
    <col min="12812" max="12812" width="10.1796875" style="2" customWidth="1"/>
    <col min="12813" max="12813" width="11.7265625" style="2" customWidth="1"/>
    <col min="12814" max="12814" width="11.1796875" style="2" customWidth="1"/>
    <col min="12815" max="12815" width="12.7265625" style="2" customWidth="1"/>
    <col min="12816" max="13057" width="11.453125" style="2"/>
    <col min="13058" max="13058" width="31.1796875" style="2" customWidth="1"/>
    <col min="13059" max="13061" width="10.1796875" style="2" customWidth="1"/>
    <col min="13062" max="13062" width="11.7265625" style="2" customWidth="1"/>
    <col min="13063" max="13065" width="10.1796875" style="2" customWidth="1"/>
    <col min="13066" max="13066" width="8.7265625" style="2" bestFit="1" customWidth="1"/>
    <col min="13067" max="13067" width="11.26953125" style="2" customWidth="1"/>
    <col min="13068" max="13068" width="10.1796875" style="2" customWidth="1"/>
    <col min="13069" max="13069" width="11.7265625" style="2" customWidth="1"/>
    <col min="13070" max="13070" width="11.1796875" style="2" customWidth="1"/>
    <col min="13071" max="13071" width="12.7265625" style="2" customWidth="1"/>
    <col min="13072" max="13313" width="11.453125" style="2"/>
    <col min="13314" max="13314" width="31.1796875" style="2" customWidth="1"/>
    <col min="13315" max="13317" width="10.1796875" style="2" customWidth="1"/>
    <col min="13318" max="13318" width="11.7265625" style="2" customWidth="1"/>
    <col min="13319" max="13321" width="10.1796875" style="2" customWidth="1"/>
    <col min="13322" max="13322" width="8.7265625" style="2" bestFit="1" customWidth="1"/>
    <col min="13323" max="13323" width="11.26953125" style="2" customWidth="1"/>
    <col min="13324" max="13324" width="10.1796875" style="2" customWidth="1"/>
    <col min="13325" max="13325" width="11.7265625" style="2" customWidth="1"/>
    <col min="13326" max="13326" width="11.1796875" style="2" customWidth="1"/>
    <col min="13327" max="13327" width="12.7265625" style="2" customWidth="1"/>
    <col min="13328" max="13569" width="11.453125" style="2"/>
    <col min="13570" max="13570" width="31.1796875" style="2" customWidth="1"/>
    <col min="13571" max="13573" width="10.1796875" style="2" customWidth="1"/>
    <col min="13574" max="13574" width="11.7265625" style="2" customWidth="1"/>
    <col min="13575" max="13577" width="10.1796875" style="2" customWidth="1"/>
    <col min="13578" max="13578" width="8.7265625" style="2" bestFit="1" customWidth="1"/>
    <col min="13579" max="13579" width="11.26953125" style="2" customWidth="1"/>
    <col min="13580" max="13580" width="10.1796875" style="2" customWidth="1"/>
    <col min="13581" max="13581" width="11.7265625" style="2" customWidth="1"/>
    <col min="13582" max="13582" width="11.1796875" style="2" customWidth="1"/>
    <col min="13583" max="13583" width="12.7265625" style="2" customWidth="1"/>
    <col min="13584" max="13825" width="11.453125" style="2"/>
    <col min="13826" max="13826" width="31.1796875" style="2" customWidth="1"/>
    <col min="13827" max="13829" width="10.1796875" style="2" customWidth="1"/>
    <col min="13830" max="13830" width="11.7265625" style="2" customWidth="1"/>
    <col min="13831" max="13833" width="10.1796875" style="2" customWidth="1"/>
    <col min="13834" max="13834" width="8.7265625" style="2" bestFit="1" customWidth="1"/>
    <col min="13835" max="13835" width="11.26953125" style="2" customWidth="1"/>
    <col min="13836" max="13836" width="10.1796875" style="2" customWidth="1"/>
    <col min="13837" max="13837" width="11.7265625" style="2" customWidth="1"/>
    <col min="13838" max="13838" width="11.1796875" style="2" customWidth="1"/>
    <col min="13839" max="13839" width="12.7265625" style="2" customWidth="1"/>
    <col min="13840" max="14081" width="11.453125" style="2"/>
    <col min="14082" max="14082" width="31.1796875" style="2" customWidth="1"/>
    <col min="14083" max="14085" width="10.1796875" style="2" customWidth="1"/>
    <col min="14086" max="14086" width="11.7265625" style="2" customWidth="1"/>
    <col min="14087" max="14089" width="10.1796875" style="2" customWidth="1"/>
    <col min="14090" max="14090" width="8.7265625" style="2" bestFit="1" customWidth="1"/>
    <col min="14091" max="14091" width="11.26953125" style="2" customWidth="1"/>
    <col min="14092" max="14092" width="10.1796875" style="2" customWidth="1"/>
    <col min="14093" max="14093" width="11.7265625" style="2" customWidth="1"/>
    <col min="14094" max="14094" width="11.1796875" style="2" customWidth="1"/>
    <col min="14095" max="14095" width="12.7265625" style="2" customWidth="1"/>
    <col min="14096" max="14337" width="11.453125" style="2"/>
    <col min="14338" max="14338" width="31.1796875" style="2" customWidth="1"/>
    <col min="14339" max="14341" width="10.1796875" style="2" customWidth="1"/>
    <col min="14342" max="14342" width="11.7265625" style="2" customWidth="1"/>
    <col min="14343" max="14345" width="10.1796875" style="2" customWidth="1"/>
    <col min="14346" max="14346" width="8.7265625" style="2" bestFit="1" customWidth="1"/>
    <col min="14347" max="14347" width="11.26953125" style="2" customWidth="1"/>
    <col min="14348" max="14348" width="10.1796875" style="2" customWidth="1"/>
    <col min="14349" max="14349" width="11.7265625" style="2" customWidth="1"/>
    <col min="14350" max="14350" width="11.1796875" style="2" customWidth="1"/>
    <col min="14351" max="14351" width="12.7265625" style="2" customWidth="1"/>
    <col min="14352" max="14593" width="11.453125" style="2"/>
    <col min="14594" max="14594" width="31.1796875" style="2" customWidth="1"/>
    <col min="14595" max="14597" width="10.1796875" style="2" customWidth="1"/>
    <col min="14598" max="14598" width="11.7265625" style="2" customWidth="1"/>
    <col min="14599" max="14601" width="10.1796875" style="2" customWidth="1"/>
    <col min="14602" max="14602" width="8.7265625" style="2" bestFit="1" customWidth="1"/>
    <col min="14603" max="14603" width="11.26953125" style="2" customWidth="1"/>
    <col min="14604" max="14604" width="10.1796875" style="2" customWidth="1"/>
    <col min="14605" max="14605" width="11.7265625" style="2" customWidth="1"/>
    <col min="14606" max="14606" width="11.1796875" style="2" customWidth="1"/>
    <col min="14607" max="14607" width="12.7265625" style="2" customWidth="1"/>
    <col min="14608" max="14849" width="11.453125" style="2"/>
    <col min="14850" max="14850" width="31.1796875" style="2" customWidth="1"/>
    <col min="14851" max="14853" width="10.1796875" style="2" customWidth="1"/>
    <col min="14854" max="14854" width="11.7265625" style="2" customWidth="1"/>
    <col min="14855" max="14857" width="10.1796875" style="2" customWidth="1"/>
    <col min="14858" max="14858" width="8.7265625" style="2" bestFit="1" customWidth="1"/>
    <col min="14859" max="14859" width="11.26953125" style="2" customWidth="1"/>
    <col min="14860" max="14860" width="10.1796875" style="2" customWidth="1"/>
    <col min="14861" max="14861" width="11.7265625" style="2" customWidth="1"/>
    <col min="14862" max="14862" width="11.1796875" style="2" customWidth="1"/>
    <col min="14863" max="14863" width="12.7265625" style="2" customWidth="1"/>
    <col min="14864" max="15105" width="11.453125" style="2"/>
    <col min="15106" max="15106" width="31.1796875" style="2" customWidth="1"/>
    <col min="15107" max="15109" width="10.1796875" style="2" customWidth="1"/>
    <col min="15110" max="15110" width="11.7265625" style="2" customWidth="1"/>
    <col min="15111" max="15113" width="10.1796875" style="2" customWidth="1"/>
    <col min="15114" max="15114" width="8.7265625" style="2" bestFit="1" customWidth="1"/>
    <col min="15115" max="15115" width="11.26953125" style="2" customWidth="1"/>
    <col min="15116" max="15116" width="10.1796875" style="2" customWidth="1"/>
    <col min="15117" max="15117" width="11.7265625" style="2" customWidth="1"/>
    <col min="15118" max="15118" width="11.1796875" style="2" customWidth="1"/>
    <col min="15119" max="15119" width="12.7265625" style="2" customWidth="1"/>
    <col min="15120" max="15361" width="11.453125" style="2"/>
    <col min="15362" max="15362" width="31.1796875" style="2" customWidth="1"/>
    <col min="15363" max="15365" width="10.1796875" style="2" customWidth="1"/>
    <col min="15366" max="15366" width="11.7265625" style="2" customWidth="1"/>
    <col min="15367" max="15369" width="10.1796875" style="2" customWidth="1"/>
    <col min="15370" max="15370" width="8.7265625" style="2" bestFit="1" customWidth="1"/>
    <col min="15371" max="15371" width="11.26953125" style="2" customWidth="1"/>
    <col min="15372" max="15372" width="10.1796875" style="2" customWidth="1"/>
    <col min="15373" max="15373" width="11.7265625" style="2" customWidth="1"/>
    <col min="15374" max="15374" width="11.1796875" style="2" customWidth="1"/>
    <col min="15375" max="15375" width="12.7265625" style="2" customWidth="1"/>
    <col min="15376" max="15617" width="11.453125" style="2"/>
    <col min="15618" max="15618" width="31.1796875" style="2" customWidth="1"/>
    <col min="15619" max="15621" width="10.1796875" style="2" customWidth="1"/>
    <col min="15622" max="15622" width="11.7265625" style="2" customWidth="1"/>
    <col min="15623" max="15625" width="10.1796875" style="2" customWidth="1"/>
    <col min="15626" max="15626" width="8.7265625" style="2" bestFit="1" customWidth="1"/>
    <col min="15627" max="15627" width="11.26953125" style="2" customWidth="1"/>
    <col min="15628" max="15628" width="10.1796875" style="2" customWidth="1"/>
    <col min="15629" max="15629" width="11.7265625" style="2" customWidth="1"/>
    <col min="15630" max="15630" width="11.1796875" style="2" customWidth="1"/>
    <col min="15631" max="15631" width="12.7265625" style="2" customWidth="1"/>
    <col min="15632" max="15873" width="11.453125" style="2"/>
    <col min="15874" max="15874" width="31.1796875" style="2" customWidth="1"/>
    <col min="15875" max="15877" width="10.1796875" style="2" customWidth="1"/>
    <col min="15878" max="15878" width="11.7265625" style="2" customWidth="1"/>
    <col min="15879" max="15881" width="10.1796875" style="2" customWidth="1"/>
    <col min="15882" max="15882" width="8.7265625" style="2" bestFit="1" customWidth="1"/>
    <col min="15883" max="15883" width="11.26953125" style="2" customWidth="1"/>
    <col min="15884" max="15884" width="10.1796875" style="2" customWidth="1"/>
    <col min="15885" max="15885" width="11.7265625" style="2" customWidth="1"/>
    <col min="15886" max="15886" width="11.1796875" style="2" customWidth="1"/>
    <col min="15887" max="15887" width="12.7265625" style="2" customWidth="1"/>
    <col min="15888" max="16129" width="11.453125" style="2"/>
    <col min="16130" max="16130" width="31.1796875" style="2" customWidth="1"/>
    <col min="16131" max="16133" width="10.1796875" style="2" customWidth="1"/>
    <col min="16134" max="16134" width="11.7265625" style="2" customWidth="1"/>
    <col min="16135" max="16137" width="10.1796875" style="2" customWidth="1"/>
    <col min="16138" max="16138" width="8.7265625" style="2" bestFit="1" customWidth="1"/>
    <col min="16139" max="16139" width="11.26953125" style="2" customWidth="1"/>
    <col min="16140" max="16140" width="10.1796875" style="2" customWidth="1"/>
    <col min="16141" max="16141" width="11.7265625" style="2" customWidth="1"/>
    <col min="16142" max="16142" width="11.1796875" style="2" customWidth="1"/>
    <col min="16143" max="16143" width="12.7265625" style="2" customWidth="1"/>
    <col min="16144" max="16384" width="11.453125" style="2"/>
  </cols>
  <sheetData>
    <row r="1" spans="2:16" ht="19.5" customHeight="1" x14ac:dyDescent="0.35">
      <c r="B1" s="1" t="s">
        <v>36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2:16" ht="19.5" customHeight="1" x14ac:dyDescent="0.3">
      <c r="B2" s="3" t="s">
        <v>51</v>
      </c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2:16" ht="22" customHeight="1" x14ac:dyDescent="0.2">
      <c r="B3" s="5" t="s">
        <v>56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5" spans="2:16" ht="13" x14ac:dyDescent="0.3">
      <c r="B5" s="7" t="s">
        <v>0</v>
      </c>
      <c r="C5" s="8" t="s">
        <v>1</v>
      </c>
      <c r="D5" s="8" t="s">
        <v>2</v>
      </c>
      <c r="E5" s="8" t="s">
        <v>3</v>
      </c>
      <c r="F5" s="8" t="s">
        <v>4</v>
      </c>
      <c r="G5" s="8" t="s">
        <v>5</v>
      </c>
      <c r="H5" s="8" t="s">
        <v>6</v>
      </c>
      <c r="I5" s="8" t="s">
        <v>7</v>
      </c>
      <c r="J5" s="8" t="s">
        <v>8</v>
      </c>
      <c r="K5" s="8" t="s">
        <v>9</v>
      </c>
      <c r="L5" s="8" t="s">
        <v>10</v>
      </c>
      <c r="M5" s="8" t="s">
        <v>11</v>
      </c>
      <c r="N5" s="65" t="s">
        <v>12</v>
      </c>
      <c r="P5" s="77" t="s">
        <v>55</v>
      </c>
    </row>
    <row r="6" spans="2:16" ht="13" x14ac:dyDescent="0.3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2:16" ht="13" x14ac:dyDescent="0.3">
      <c r="B7" s="9"/>
      <c r="C7" s="10"/>
      <c r="D7" s="10"/>
      <c r="E7" s="52"/>
      <c r="F7" s="10"/>
      <c r="G7" s="10"/>
      <c r="H7" s="10"/>
      <c r="I7" s="10"/>
      <c r="J7" s="10"/>
      <c r="K7" s="10"/>
      <c r="L7" s="10"/>
      <c r="M7" s="10"/>
      <c r="N7" s="10"/>
    </row>
    <row r="8" spans="2:16" ht="13" x14ac:dyDescent="0.3">
      <c r="B8" s="11" t="s">
        <v>57</v>
      </c>
      <c r="C8" s="12"/>
      <c r="D8" s="12"/>
      <c r="E8" s="15"/>
      <c r="F8" s="12"/>
      <c r="G8" s="12"/>
      <c r="H8" s="12"/>
      <c r="I8" s="12"/>
      <c r="J8" s="12"/>
      <c r="K8" s="12"/>
      <c r="L8" s="12"/>
      <c r="M8" s="12"/>
      <c r="N8" s="12"/>
      <c r="O8" s="12"/>
      <c r="P8" s="78"/>
    </row>
    <row r="9" spans="2:16" ht="13" x14ac:dyDescent="0.3">
      <c r="B9" s="9" t="s">
        <v>58</v>
      </c>
      <c r="C9" s="12">
        <v>49967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79">
        <f>SUM(C9:N9)</f>
        <v>49967</v>
      </c>
    </row>
    <row r="10" spans="2:16" ht="13" x14ac:dyDescent="0.3">
      <c r="B10" s="13" t="s">
        <v>42</v>
      </c>
      <c r="C10" s="14">
        <v>10405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2"/>
      <c r="P10" s="79">
        <f t="shared" ref="P10:P30" si="0">SUM(C10:N10)</f>
        <v>10405</v>
      </c>
    </row>
    <row r="11" spans="2:16" ht="13" x14ac:dyDescent="0.3">
      <c r="B11" s="9" t="s">
        <v>60</v>
      </c>
      <c r="C11" s="12">
        <v>33779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79">
        <f t="shared" si="0"/>
        <v>33779</v>
      </c>
    </row>
    <row r="12" spans="2:16" ht="13" x14ac:dyDescent="0.3">
      <c r="B12" s="15" t="s">
        <v>40</v>
      </c>
      <c r="C12" s="12">
        <f>(13184/1.08)</f>
        <v>12207.407407407407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79">
        <f t="shared" si="0"/>
        <v>12207.407407407407</v>
      </c>
    </row>
    <row r="13" spans="2:16" ht="13" x14ac:dyDescent="0.3">
      <c r="B13" s="9" t="s">
        <v>59</v>
      </c>
      <c r="C13" s="12">
        <v>7821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79">
        <f t="shared" si="0"/>
        <v>7821</v>
      </c>
    </row>
    <row r="14" spans="2:16" ht="13" x14ac:dyDescent="0.3">
      <c r="B14" s="15" t="s">
        <v>41</v>
      </c>
      <c r="C14" s="12">
        <f>(5932/1.16)</f>
        <v>5113.7931034482763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79">
        <f t="shared" si="0"/>
        <v>5113.7931034482763</v>
      </c>
    </row>
    <row r="15" spans="2:16" ht="13" hidden="1" x14ac:dyDescent="0.3">
      <c r="B15" s="15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79">
        <f t="shared" si="0"/>
        <v>0</v>
      </c>
    </row>
    <row r="16" spans="2:16" ht="13" hidden="1" x14ac:dyDescent="0.3">
      <c r="B16" s="15" t="s">
        <v>14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79">
        <f t="shared" si="0"/>
        <v>0</v>
      </c>
    </row>
    <row r="17" spans="1:16" ht="13" hidden="1" x14ac:dyDescent="0.3">
      <c r="B17" s="15" t="s">
        <v>15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79">
        <f t="shared" si="0"/>
        <v>0</v>
      </c>
    </row>
    <row r="18" spans="1:16" ht="13" hidden="1" x14ac:dyDescent="0.3">
      <c r="B18" s="15" t="s">
        <v>16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79">
        <f t="shared" si="0"/>
        <v>0</v>
      </c>
    </row>
    <row r="19" spans="1:16" ht="13" hidden="1" x14ac:dyDescent="0.3">
      <c r="B19" s="15" t="s">
        <v>17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79">
        <f t="shared" si="0"/>
        <v>0</v>
      </c>
    </row>
    <row r="20" spans="1:16" ht="13" hidden="1" x14ac:dyDescent="0.3">
      <c r="B20" s="15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79">
        <f t="shared" si="0"/>
        <v>0</v>
      </c>
    </row>
    <row r="21" spans="1:16" ht="13" x14ac:dyDescent="0.3">
      <c r="B21" s="15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79"/>
    </row>
    <row r="22" spans="1:16" ht="13" x14ac:dyDescent="0.3">
      <c r="B22" s="83" t="s">
        <v>65</v>
      </c>
      <c r="C22" s="84">
        <f>SUM(C9:C21)</f>
        <v>119293.20051085568</v>
      </c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12"/>
      <c r="P22" s="79"/>
    </row>
    <row r="23" spans="1:16" ht="13.5" thickBot="1" x14ac:dyDescent="0.35">
      <c r="B23" s="16"/>
      <c r="C23" s="2"/>
      <c r="D23" s="2"/>
      <c r="E23" s="2"/>
      <c r="F23" s="2"/>
      <c r="G23" s="2"/>
      <c r="H23" s="2"/>
      <c r="O23" s="12"/>
      <c r="P23" s="79"/>
    </row>
    <row r="24" spans="1:16" s="5" customFormat="1" ht="13" x14ac:dyDescent="0.3">
      <c r="A24" s="19"/>
      <c r="B24" s="17" t="s">
        <v>61</v>
      </c>
      <c r="C24" s="18">
        <f>C13+C14</f>
        <v>12934.793103448275</v>
      </c>
      <c r="D24" s="18">
        <f t="shared" ref="D24:N24" si="1">D13+D14</f>
        <v>0</v>
      </c>
      <c r="E24" s="18">
        <f t="shared" si="1"/>
        <v>0</v>
      </c>
      <c r="F24" s="18">
        <f t="shared" si="1"/>
        <v>0</v>
      </c>
      <c r="G24" s="18">
        <f t="shared" si="1"/>
        <v>0</v>
      </c>
      <c r="H24" s="18">
        <f t="shared" si="1"/>
        <v>0</v>
      </c>
      <c r="I24" s="18">
        <f t="shared" si="1"/>
        <v>0</v>
      </c>
      <c r="J24" s="18">
        <f t="shared" si="1"/>
        <v>0</v>
      </c>
      <c r="K24" s="18">
        <f t="shared" si="1"/>
        <v>0</v>
      </c>
      <c r="L24" s="18">
        <f t="shared" si="1"/>
        <v>0</v>
      </c>
      <c r="M24" s="18">
        <f t="shared" si="1"/>
        <v>0</v>
      </c>
      <c r="N24" s="18">
        <f t="shared" si="1"/>
        <v>0</v>
      </c>
      <c r="O24" s="44"/>
      <c r="P24" s="79">
        <f t="shared" si="0"/>
        <v>12934.793103448275</v>
      </c>
    </row>
    <row r="25" spans="1:16" s="5" customFormat="1" ht="13.5" thickBot="1" x14ac:dyDescent="0.35">
      <c r="A25" s="22"/>
      <c r="B25" s="20" t="s">
        <v>62</v>
      </c>
      <c r="C25" s="21">
        <f>C11+C12</f>
        <v>45986.407407407409</v>
      </c>
      <c r="D25" s="21">
        <f t="shared" ref="D25:N25" si="2">D11+D12</f>
        <v>0</v>
      </c>
      <c r="E25" s="21">
        <f t="shared" si="2"/>
        <v>0</v>
      </c>
      <c r="F25" s="21">
        <f t="shared" si="2"/>
        <v>0</v>
      </c>
      <c r="G25" s="21">
        <f t="shared" si="2"/>
        <v>0</v>
      </c>
      <c r="H25" s="21">
        <f t="shared" si="2"/>
        <v>0</v>
      </c>
      <c r="I25" s="21">
        <f t="shared" si="2"/>
        <v>0</v>
      </c>
      <c r="J25" s="21">
        <f t="shared" si="2"/>
        <v>0</v>
      </c>
      <c r="K25" s="21">
        <f t="shared" si="2"/>
        <v>0</v>
      </c>
      <c r="L25" s="21">
        <f t="shared" si="2"/>
        <v>0</v>
      </c>
      <c r="M25" s="21">
        <f t="shared" si="2"/>
        <v>0</v>
      </c>
      <c r="N25" s="21">
        <f t="shared" si="2"/>
        <v>0</v>
      </c>
      <c r="O25" s="44"/>
      <c r="P25" s="79">
        <f t="shared" si="0"/>
        <v>45986.407407407409</v>
      </c>
    </row>
    <row r="26" spans="1:16" ht="13" x14ac:dyDescent="0.3">
      <c r="B26" s="2" t="s">
        <v>63</v>
      </c>
      <c r="C26" s="14">
        <f>+C24+C25</f>
        <v>58921.200510855684</v>
      </c>
      <c r="D26" s="14">
        <f t="shared" ref="D26:N26" si="3">+D24+D25</f>
        <v>0</v>
      </c>
      <c r="E26" s="14">
        <f t="shared" si="3"/>
        <v>0</v>
      </c>
      <c r="F26" s="14">
        <f t="shared" si="3"/>
        <v>0</v>
      </c>
      <c r="G26" s="14">
        <f t="shared" si="3"/>
        <v>0</v>
      </c>
      <c r="H26" s="14">
        <f t="shared" si="3"/>
        <v>0</v>
      </c>
      <c r="I26" s="14">
        <f t="shared" si="3"/>
        <v>0</v>
      </c>
      <c r="J26" s="14">
        <f t="shared" si="3"/>
        <v>0</v>
      </c>
      <c r="K26" s="14">
        <f t="shared" si="3"/>
        <v>0</v>
      </c>
      <c r="L26" s="14">
        <f t="shared" si="3"/>
        <v>0</v>
      </c>
      <c r="M26" s="14">
        <f t="shared" si="3"/>
        <v>0</v>
      </c>
      <c r="N26" s="14">
        <f t="shared" si="3"/>
        <v>0</v>
      </c>
      <c r="O26" s="12"/>
      <c r="P26" s="79">
        <f t="shared" si="0"/>
        <v>58921.200510855684</v>
      </c>
    </row>
    <row r="27" spans="1:16" ht="10.5" thickBot="1" x14ac:dyDescent="0.25">
      <c r="I27" s="6"/>
      <c r="J27" s="6"/>
      <c r="K27" s="6"/>
      <c r="L27" s="6"/>
      <c r="M27" s="6"/>
      <c r="N27" s="6"/>
    </row>
    <row r="28" spans="1:16" ht="13.5" thickBot="1" x14ac:dyDescent="0.35">
      <c r="A28" s="25"/>
      <c r="B28" s="23" t="s">
        <v>64</v>
      </c>
      <c r="C28" s="24">
        <f>C9+C10</f>
        <v>60372</v>
      </c>
      <c r="D28" s="24">
        <f t="shared" ref="D28:N28" si="4">D9+D10</f>
        <v>0</v>
      </c>
      <c r="E28" s="24">
        <f t="shared" si="4"/>
        <v>0</v>
      </c>
      <c r="F28" s="24">
        <f t="shared" si="4"/>
        <v>0</v>
      </c>
      <c r="G28" s="24">
        <f t="shared" si="4"/>
        <v>0</v>
      </c>
      <c r="H28" s="24">
        <f t="shared" si="4"/>
        <v>0</v>
      </c>
      <c r="I28" s="24">
        <f t="shared" si="4"/>
        <v>0</v>
      </c>
      <c r="J28" s="24">
        <f t="shared" si="4"/>
        <v>0</v>
      </c>
      <c r="K28" s="24">
        <f t="shared" si="4"/>
        <v>0</v>
      </c>
      <c r="L28" s="24">
        <f t="shared" si="4"/>
        <v>0</v>
      </c>
      <c r="M28" s="24">
        <f t="shared" si="4"/>
        <v>0</v>
      </c>
      <c r="N28" s="24">
        <f t="shared" si="4"/>
        <v>0</v>
      </c>
      <c r="O28" s="12"/>
      <c r="P28" s="79">
        <f t="shared" si="0"/>
        <v>60372</v>
      </c>
    </row>
    <row r="29" spans="1:16" ht="13" x14ac:dyDescent="0.3"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2"/>
      <c r="P29" s="78"/>
    </row>
    <row r="30" spans="1:16" s="5" customFormat="1" ht="13" x14ac:dyDescent="0.3">
      <c r="B30" s="62" t="s">
        <v>43</v>
      </c>
      <c r="C30" s="63">
        <f>+C26+C28</f>
        <v>119293.20051085568</v>
      </c>
      <c r="D30" s="63">
        <f t="shared" ref="D30:N30" si="5">+D26+D28</f>
        <v>0</v>
      </c>
      <c r="E30" s="63">
        <f t="shared" si="5"/>
        <v>0</v>
      </c>
      <c r="F30" s="63">
        <f t="shared" si="5"/>
        <v>0</v>
      </c>
      <c r="G30" s="63">
        <f t="shared" si="5"/>
        <v>0</v>
      </c>
      <c r="H30" s="63">
        <f t="shared" si="5"/>
        <v>0</v>
      </c>
      <c r="I30" s="63">
        <f t="shared" si="5"/>
        <v>0</v>
      </c>
      <c r="J30" s="63">
        <f t="shared" si="5"/>
        <v>0</v>
      </c>
      <c r="K30" s="63">
        <f t="shared" si="5"/>
        <v>0</v>
      </c>
      <c r="L30" s="63">
        <f t="shared" si="5"/>
        <v>0</v>
      </c>
      <c r="M30" s="63">
        <f t="shared" si="5"/>
        <v>0</v>
      </c>
      <c r="N30" s="63">
        <f t="shared" si="5"/>
        <v>0</v>
      </c>
      <c r="O30" s="64"/>
      <c r="P30" s="79">
        <f t="shared" si="0"/>
        <v>119293.20051085568</v>
      </c>
    </row>
    <row r="31" spans="1:16" ht="13" x14ac:dyDescent="0.3">
      <c r="B31" s="9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78"/>
    </row>
    <row r="32" spans="1:16" ht="13" x14ac:dyDescent="0.3">
      <c r="B32" s="9" t="s">
        <v>53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78"/>
    </row>
    <row r="33" spans="2:16" ht="13" x14ac:dyDescent="0.3">
      <c r="B33" s="9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78"/>
    </row>
    <row r="34" spans="2:16" ht="13" x14ac:dyDescent="0.3">
      <c r="B34" s="9" t="s">
        <v>67</v>
      </c>
      <c r="C34" s="12">
        <v>0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79">
        <f t="shared" ref="P34:P36" si="6">SUM(C34:N34)</f>
        <v>0</v>
      </c>
    </row>
    <row r="35" spans="2:16" ht="13" x14ac:dyDescent="0.3">
      <c r="B35" s="9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78"/>
    </row>
    <row r="36" spans="2:16" ht="13" x14ac:dyDescent="0.3">
      <c r="B36" s="40" t="s">
        <v>68</v>
      </c>
      <c r="C36" s="44">
        <f>C30-C34</f>
        <v>119293.20051085568</v>
      </c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79">
        <f t="shared" si="6"/>
        <v>119293.20051085568</v>
      </c>
    </row>
    <row r="37" spans="2:16" ht="13" x14ac:dyDescent="0.3">
      <c r="B37" s="9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78"/>
    </row>
    <row r="38" spans="2:16" ht="13" x14ac:dyDescent="0.3">
      <c r="B38" s="9" t="s">
        <v>69</v>
      </c>
      <c r="C38" s="86">
        <v>0.02</v>
      </c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78"/>
    </row>
    <row r="39" spans="2:16" ht="13" x14ac:dyDescent="0.3">
      <c r="B39" s="9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78"/>
    </row>
    <row r="40" spans="2:16" ht="13" x14ac:dyDescent="0.3">
      <c r="B40" s="40" t="s">
        <v>70</v>
      </c>
      <c r="C40" s="44">
        <f>C36*C38</f>
        <v>2385.8640102171134</v>
      </c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12"/>
      <c r="P40" s="79">
        <f t="shared" ref="P40" si="7">SUM(C40:N40)</f>
        <v>2385.8640102171134</v>
      </c>
    </row>
    <row r="41" spans="2:16" ht="13" x14ac:dyDescent="0.3">
      <c r="B41" s="9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78"/>
    </row>
    <row r="42" spans="2:16" ht="13" x14ac:dyDescent="0.3">
      <c r="B42" s="9" t="s">
        <v>53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78"/>
    </row>
    <row r="43" spans="2:16" ht="13" x14ac:dyDescent="0.3">
      <c r="B43" s="9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78"/>
    </row>
    <row r="44" spans="2:16" ht="13" x14ac:dyDescent="0.3">
      <c r="B44" s="9" t="s">
        <v>71</v>
      </c>
      <c r="C44" s="12">
        <v>525</v>
      </c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79">
        <f t="shared" ref="P44:P46" si="8">SUM(C44:N44)</f>
        <v>525</v>
      </c>
    </row>
    <row r="45" spans="2:16" ht="13" x14ac:dyDescent="0.3">
      <c r="B45" s="9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78"/>
    </row>
    <row r="46" spans="2:16" ht="13" x14ac:dyDescent="0.3">
      <c r="B46" s="83" t="s">
        <v>72</v>
      </c>
      <c r="C46" s="84">
        <f>C40-C44</f>
        <v>1860.8640102171134</v>
      </c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12"/>
      <c r="P46" s="79">
        <f t="shared" si="8"/>
        <v>1860.8640102171134</v>
      </c>
    </row>
    <row r="47" spans="2:16" ht="13" x14ac:dyDescent="0.3">
      <c r="B47" s="9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78"/>
    </row>
    <row r="48" spans="2:16" ht="13" x14ac:dyDescent="0.3">
      <c r="G48" s="36"/>
      <c r="H48" s="36"/>
      <c r="I48" s="36"/>
      <c r="J48" s="36"/>
      <c r="K48" s="36"/>
      <c r="L48" s="36"/>
      <c r="M48" s="36"/>
      <c r="N48" s="36"/>
      <c r="O48" s="9"/>
      <c r="P48" s="78"/>
    </row>
    <row r="49" spans="7:14" x14ac:dyDescent="0.2">
      <c r="I49" s="6"/>
      <c r="J49" s="6"/>
      <c r="K49" s="6"/>
      <c r="L49" s="6"/>
      <c r="M49" s="6"/>
      <c r="N49" s="6"/>
    </row>
    <row r="50" spans="7:14" x14ac:dyDescent="0.2">
      <c r="I50" s="6"/>
      <c r="J50" s="6"/>
      <c r="K50" s="6"/>
      <c r="L50" s="6"/>
      <c r="M50" s="6"/>
      <c r="N50" s="6"/>
    </row>
    <row r="51" spans="7:14" x14ac:dyDescent="0.2">
      <c r="I51" s="6"/>
      <c r="J51" s="6"/>
      <c r="K51" s="6"/>
      <c r="L51" s="6"/>
      <c r="M51" s="6"/>
      <c r="N51" s="6"/>
    </row>
    <row r="52" spans="7:14" x14ac:dyDescent="0.2">
      <c r="I52" s="6"/>
      <c r="J52" s="6"/>
      <c r="K52" s="6"/>
      <c r="L52" s="6"/>
      <c r="M52" s="6"/>
      <c r="N52" s="6"/>
    </row>
    <row r="53" spans="7:14" x14ac:dyDescent="0.2">
      <c r="I53" s="6"/>
      <c r="J53" s="6"/>
      <c r="K53" s="6"/>
      <c r="L53" s="6"/>
      <c r="M53" s="6"/>
      <c r="N53" s="6"/>
    </row>
    <row r="54" spans="7:14" x14ac:dyDescent="0.2">
      <c r="G54" s="6" t="e">
        <f>+#REF!-G48</f>
        <v>#REF!</v>
      </c>
      <c r="H54" s="6" t="e">
        <f>+#REF!-H48</f>
        <v>#REF!</v>
      </c>
      <c r="I54" s="6" t="e">
        <f>+#REF!-I48</f>
        <v>#REF!</v>
      </c>
      <c r="J54" s="6" t="e">
        <f>+#REF!-J48</f>
        <v>#REF!</v>
      </c>
      <c r="K54" s="6" t="e">
        <f>+#REF!-K48</f>
        <v>#REF!</v>
      </c>
      <c r="L54" s="6" t="e">
        <f>+#REF!-L48</f>
        <v>#REF!</v>
      </c>
      <c r="M54" s="6" t="e">
        <f>+#REF!-M48</f>
        <v>#REF!</v>
      </c>
      <c r="N54" s="6" t="e">
        <f>+#REF!-N48</f>
        <v>#REF!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8A334-9013-4CF5-86E3-C497FFC0C34A}">
  <dimension ref="A1"/>
  <sheetViews>
    <sheetView workbookViewId="0">
      <selection activeCell="O15" sqref="O15"/>
    </sheetView>
  </sheetViews>
  <sheetFormatPr baseColWidth="10" defaultRowHeight="14.5" x14ac:dyDescent="0.3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IVA 2023</vt:lpstr>
      <vt:lpstr>ISR 2023</vt:lpstr>
      <vt:lpstr>Tasa % isr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C.P.C. ALFONSO</dc:creator>
  <cp:lastModifiedBy>C.P.C. ALFONSO</cp:lastModifiedBy>
  <dcterms:created xsi:type="dcterms:W3CDTF">2023-07-26T19:31:54Z</dcterms:created>
  <dcterms:modified xsi:type="dcterms:W3CDTF">2023-07-28T01:27:49Z</dcterms:modified>
</cp:coreProperties>
</file>